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_กิจการนักศึกษา_67\00_Social_Sciences_CMU\01_งานบริการการศึกษาและพัฒนาคุณภาพนักศึกษา\00 ตารางคำนวณเกรด\02 สังคมวิทยา\"/>
    </mc:Choice>
  </mc:AlternateContent>
  <xr:revisionPtr revIDLastSave="0" documentId="13_ncr:1_{356D6095-D264-4D4B-B386-923E3AF2BDE7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2" i="2"/>
  <c r="F21" i="2"/>
  <c r="F20" i="2"/>
  <c r="G87" i="1"/>
  <c r="D87" i="1" s="1"/>
  <c r="G88" i="1"/>
  <c r="G86" i="1"/>
  <c r="D86" i="1" s="1"/>
  <c r="G82" i="1"/>
  <c r="D82" i="1" s="1"/>
  <c r="D85" i="1"/>
  <c r="G83" i="1"/>
  <c r="D83" i="1"/>
  <c r="G85" i="1"/>
  <c r="G84" i="1"/>
  <c r="G81" i="1"/>
  <c r="D81" i="1"/>
  <c r="D102" i="1"/>
  <c r="B102" i="1"/>
  <c r="G94" i="1"/>
  <c r="B94" i="1"/>
  <c r="B86" i="1"/>
  <c r="B87" i="1"/>
  <c r="B88" i="1"/>
  <c r="B83" i="1"/>
  <c r="B84" i="1"/>
  <c r="B85" i="1"/>
  <c r="B82" i="1"/>
  <c r="B81" i="1"/>
  <c r="B56" i="1"/>
  <c r="B25" i="1"/>
  <c r="G21" i="1"/>
  <c r="G19" i="1"/>
  <c r="G18" i="1"/>
  <c r="B21" i="1"/>
  <c r="F21" i="1" s="1"/>
  <c r="B19" i="1"/>
  <c r="I19" i="1" s="1"/>
  <c r="B18" i="1"/>
  <c r="I18" i="1" s="1"/>
  <c r="B17" i="1"/>
  <c r="G16" i="1"/>
  <c r="B16" i="1"/>
  <c r="I16" i="1" s="1"/>
  <c r="G15" i="1"/>
  <c r="B15" i="1"/>
  <c r="I15" i="1" s="1"/>
  <c r="G14" i="1"/>
  <c r="B14" i="1"/>
  <c r="F14" i="1" s="1"/>
  <c r="B13" i="1"/>
  <c r="B12" i="1"/>
  <c r="B10" i="1"/>
  <c r="F10" i="1" s="1"/>
  <c r="G10" i="1"/>
  <c r="B4" i="1"/>
  <c r="I4" i="1" s="1"/>
  <c r="G4" i="1"/>
  <c r="M2" i="2" a="1"/>
  <c r="M2" i="2" s="1"/>
  <c r="M3" i="2" a="1"/>
  <c r="M3" i="2" s="1"/>
  <c r="M4" i="2" a="1"/>
  <c r="M4" i="2" s="1"/>
  <c r="M5" i="2" a="1"/>
  <c r="M5" i="2" s="1"/>
  <c r="M6" i="2" a="1"/>
  <c r="M6" i="2" s="1"/>
  <c r="M7" i="2" a="1"/>
  <c r="M7" i="2" s="1"/>
  <c r="M8" i="2" a="1"/>
  <c r="M8" i="2" s="1"/>
  <c r="M9" i="2" a="1"/>
  <c r="M9" i="2" s="1"/>
  <c r="M10" i="2" a="1"/>
  <c r="M10" i="2" s="1"/>
  <c r="M11" i="2" a="1"/>
  <c r="M11" i="2" s="1"/>
  <c r="M12" i="2" a="1"/>
  <c r="M12" i="2" s="1"/>
  <c r="M13" i="2" a="1"/>
  <c r="M13" i="2" s="1"/>
  <c r="M14" i="2" a="1"/>
  <c r="M14" i="2" s="1"/>
  <c r="M15" i="2" a="1"/>
  <c r="M15" i="2" s="1"/>
  <c r="M16" i="2" a="1"/>
  <c r="M16" i="2" s="1"/>
  <c r="M17" i="2" a="1"/>
  <c r="M17" i="2" s="1"/>
  <c r="M18" i="2" a="1"/>
  <c r="M18" i="2" s="1"/>
  <c r="M19" i="2" a="1"/>
  <c r="M19" i="2" s="1"/>
  <c r="M20" i="2" a="1"/>
  <c r="M20" i="2" s="1"/>
  <c r="M21" i="2" a="1"/>
  <c r="M21" i="2" s="1"/>
  <c r="M22" i="2" a="1"/>
  <c r="M22" i="2" s="1"/>
  <c r="M23" i="2" a="1"/>
  <c r="M23" i="2" s="1"/>
  <c r="M24" i="2" a="1"/>
  <c r="M24" i="2" s="1"/>
  <c r="M25" i="2" a="1"/>
  <c r="M25" i="2" s="1"/>
  <c r="M26" i="2" a="1"/>
  <c r="M26" i="2" s="1"/>
  <c r="M27" i="2" a="1"/>
  <c r="M27" i="2" s="1"/>
  <c r="M28" i="2" a="1"/>
  <c r="M28" i="2" s="1"/>
  <c r="M29" i="2" a="1"/>
  <c r="M29" i="2" s="1"/>
  <c r="M30" i="2" a="1"/>
  <c r="M30" i="2" s="1"/>
  <c r="M31" i="2" a="1"/>
  <c r="M31" i="2" s="1"/>
  <c r="M32" i="2" a="1"/>
  <c r="M32" i="2" s="1"/>
  <c r="M33" i="2" a="1"/>
  <c r="M33" i="2" s="1"/>
  <c r="M34" i="2" a="1"/>
  <c r="M34" i="2" s="1"/>
  <c r="M35" i="2" a="1"/>
  <c r="M35" i="2" s="1"/>
  <c r="M36" i="2" a="1"/>
  <c r="M36" i="2" s="1"/>
  <c r="M37" i="2" a="1"/>
  <c r="M37" i="2" s="1"/>
  <c r="M38" i="2" a="1"/>
  <c r="M38" i="2" s="1"/>
  <c r="M39" i="2" a="1"/>
  <c r="M39" i="2" s="1"/>
  <c r="M40" i="2" a="1"/>
  <c r="M40" i="2" s="1"/>
  <c r="M41" i="2" a="1"/>
  <c r="M41" i="2" s="1"/>
  <c r="M42" i="2" a="1"/>
  <c r="M42" i="2" s="1"/>
  <c r="M43" i="2" a="1"/>
  <c r="M43" i="2" s="1"/>
  <c r="M44" i="2" a="1"/>
  <c r="M44" i="2" s="1"/>
  <c r="M45" i="2" a="1"/>
  <c r="M45" i="2" s="1"/>
  <c r="M46" i="2" a="1"/>
  <c r="M46" i="2" s="1"/>
  <c r="M47" i="2" a="1"/>
  <c r="M47" i="2" s="1"/>
  <c r="M48" i="2" a="1"/>
  <c r="M48" i="2" s="1"/>
  <c r="M49" i="2" a="1"/>
  <c r="M49" i="2" s="1"/>
  <c r="M50" i="2" a="1"/>
  <c r="M50" i="2" s="1"/>
  <c r="M51" i="2" a="1"/>
  <c r="M51" i="2" s="1"/>
  <c r="M52" i="2" a="1"/>
  <c r="M52" i="2" s="1"/>
  <c r="M53" i="2" a="1"/>
  <c r="M53" i="2" s="1"/>
  <c r="M54" i="2" a="1"/>
  <c r="M54" i="2" s="1"/>
  <c r="M55" i="2" a="1"/>
  <c r="M55" i="2" s="1"/>
  <c r="M56" i="2" a="1"/>
  <c r="M56" i="2" s="1"/>
  <c r="M57" i="2" a="1"/>
  <c r="M57" i="2" s="1"/>
  <c r="M58" i="2" a="1"/>
  <c r="M58" i="2" s="1"/>
  <c r="M59" i="2" a="1"/>
  <c r="M59" i="2" s="1"/>
  <c r="M60" i="2" a="1"/>
  <c r="M60" i="2" s="1"/>
  <c r="M61" i="2" a="1"/>
  <c r="M61" i="2" s="1"/>
  <c r="M62" i="2" a="1"/>
  <c r="M62" i="2" s="1"/>
  <c r="M63" i="2" a="1"/>
  <c r="M63" i="2" s="1"/>
  <c r="M64" i="2" a="1"/>
  <c r="M64" i="2" s="1"/>
  <c r="M65" i="2" a="1"/>
  <c r="M65" i="2" s="1"/>
  <c r="M66" i="2" a="1"/>
  <c r="M66" i="2" s="1"/>
  <c r="M67" i="2" a="1"/>
  <c r="M67" i="2" s="1"/>
  <c r="M68" i="2" a="1"/>
  <c r="M68" i="2" s="1"/>
  <c r="M69" i="2" a="1"/>
  <c r="M69" i="2" s="1"/>
  <c r="M70" i="2" a="1"/>
  <c r="M70" i="2" s="1"/>
  <c r="M71" i="2" a="1"/>
  <c r="M71" i="2" s="1"/>
  <c r="M72" i="2" a="1"/>
  <c r="M72" i="2" s="1"/>
  <c r="M73" i="2" a="1"/>
  <c r="M73" i="2" s="1"/>
  <c r="M74" i="2" a="1"/>
  <c r="M74" i="2" s="1"/>
  <c r="M75" i="2" a="1"/>
  <c r="M75" i="2" s="1"/>
  <c r="M76" i="2" a="1"/>
  <c r="M76" i="2" s="1"/>
  <c r="M77" i="2" a="1"/>
  <c r="M77" i="2" s="1"/>
  <c r="M78" i="2" a="1"/>
  <c r="M78" i="2" s="1"/>
  <c r="M79" i="2" a="1"/>
  <c r="M79" i="2" s="1"/>
  <c r="M80" i="2" a="1"/>
  <c r="M80" i="2" s="1"/>
  <c r="M81" i="2" a="1"/>
  <c r="M81" i="2" s="1"/>
  <c r="M82" i="2" a="1"/>
  <c r="M82" i="2" s="1"/>
  <c r="M83" i="2" a="1"/>
  <c r="M83" i="2" s="1"/>
  <c r="M84" i="2" a="1"/>
  <c r="M84" i="2" s="1"/>
  <c r="M85" i="2" a="1"/>
  <c r="M85" i="2" s="1"/>
  <c r="M86" i="2" a="1"/>
  <c r="M86" i="2" s="1"/>
  <c r="M87" i="2" a="1"/>
  <c r="M87" i="2" s="1"/>
  <c r="M88" i="2" a="1"/>
  <c r="M88" i="2" s="1"/>
  <c r="M89" i="2" a="1"/>
  <c r="M89" i="2" s="1"/>
  <c r="M90" i="2" a="1"/>
  <c r="M90" i="2" s="1"/>
  <c r="M91" i="2" a="1"/>
  <c r="M91" i="2" s="1"/>
  <c r="M92" i="2" a="1"/>
  <c r="M92" i="2" s="1"/>
  <c r="M93" i="2" a="1"/>
  <c r="M93" i="2" s="1"/>
  <c r="M94" i="2" a="1"/>
  <c r="M94" i="2" s="1"/>
  <c r="M95" i="2" a="1"/>
  <c r="M95" i="2" s="1"/>
  <c r="M96" i="2" a="1"/>
  <c r="M96" i="2" s="1"/>
  <c r="M97" i="2" a="1"/>
  <c r="M97" i="2" s="1"/>
  <c r="M98" i="2" a="1"/>
  <c r="M98" i="2" s="1"/>
  <c r="M99" i="2" a="1"/>
  <c r="M99" i="2" s="1"/>
  <c r="M100" i="2" a="1"/>
  <c r="M100" i="2" s="1"/>
  <c r="M101" i="2" a="1"/>
  <c r="M101" i="2" s="1"/>
  <c r="M102" i="2" a="1"/>
  <c r="M102" i="2" s="1"/>
  <c r="M103" i="2" a="1"/>
  <c r="M103" i="2" s="1"/>
  <c r="M104" i="2" a="1"/>
  <c r="M104" i="2" s="1"/>
  <c r="M105" i="2" a="1"/>
  <c r="M105" i="2" s="1"/>
  <c r="M106" i="2" a="1"/>
  <c r="M106" i="2" s="1"/>
  <c r="M107" i="2" a="1"/>
  <c r="M107" i="2" s="1"/>
  <c r="M108" i="2" a="1"/>
  <c r="M108" i="2" s="1"/>
  <c r="M109" i="2" a="1"/>
  <c r="M109" i="2" s="1"/>
  <c r="M110" i="2" a="1"/>
  <c r="M110" i="2" s="1"/>
  <c r="M111" i="2" a="1"/>
  <c r="M111" i="2" s="1"/>
  <c r="M112" i="2" a="1"/>
  <c r="M112" i="2" s="1"/>
  <c r="M113" i="2" a="1"/>
  <c r="M113" i="2" s="1"/>
  <c r="M114" i="2" a="1"/>
  <c r="M114" i="2" s="1"/>
  <c r="M115" i="2" a="1"/>
  <c r="M115" i="2" s="1"/>
  <c r="M116" i="2" a="1"/>
  <c r="M116" i="2" s="1"/>
  <c r="M117" i="2" a="1"/>
  <c r="M117" i="2" s="1"/>
  <c r="M118" i="2" a="1"/>
  <c r="M118" i="2" s="1"/>
  <c r="N2" i="2" a="1"/>
  <c r="N2" i="2" s="1"/>
  <c r="N3" i="2" a="1"/>
  <c r="N3" i="2" s="1"/>
  <c r="N4" i="2" a="1"/>
  <c r="N4" i="2" s="1"/>
  <c r="N5" i="2" a="1"/>
  <c r="N5" i="2" s="1"/>
  <c r="N6" i="2" a="1"/>
  <c r="N6" i="2" s="1"/>
  <c r="N7" i="2" a="1"/>
  <c r="N7" i="2" s="1"/>
  <c r="N8" i="2" a="1"/>
  <c r="N8" i="2" s="1"/>
  <c r="N9" i="2" a="1"/>
  <c r="N9" i="2" s="1"/>
  <c r="N10" i="2" a="1"/>
  <c r="N10" i="2" s="1"/>
  <c r="N11" i="2" a="1"/>
  <c r="N11" i="2" s="1"/>
  <c r="N12" i="2" a="1"/>
  <c r="N12" i="2" s="1"/>
  <c r="N13" i="2" a="1"/>
  <c r="N13" i="2" s="1"/>
  <c r="N14" i="2" a="1"/>
  <c r="N14" i="2" s="1"/>
  <c r="N15" i="2" a="1"/>
  <c r="N15" i="2" s="1"/>
  <c r="N16" i="2" a="1"/>
  <c r="N16" i="2" s="1"/>
  <c r="N17" i="2" a="1"/>
  <c r="N17" i="2" s="1"/>
  <c r="N18" i="2" a="1"/>
  <c r="N18" i="2" s="1"/>
  <c r="N19" i="2" a="1"/>
  <c r="N19" i="2" s="1"/>
  <c r="N20" i="2" a="1"/>
  <c r="N20" i="2" s="1"/>
  <c r="N21" i="2" a="1"/>
  <c r="N21" i="2" s="1"/>
  <c r="N22" i="2" a="1"/>
  <c r="N22" i="2" s="1"/>
  <c r="N23" i="2" a="1"/>
  <c r="N23" i="2" s="1"/>
  <c r="N24" i="2" a="1"/>
  <c r="N24" i="2" s="1"/>
  <c r="N25" i="2" a="1"/>
  <c r="N25" i="2" s="1"/>
  <c r="N26" i="2" a="1"/>
  <c r="N26" i="2" s="1"/>
  <c r="N27" i="2" a="1"/>
  <c r="N27" i="2" s="1"/>
  <c r="N28" i="2" a="1"/>
  <c r="N28" i="2" s="1"/>
  <c r="N29" i="2" a="1"/>
  <c r="N29" i="2" s="1"/>
  <c r="N30" i="2" a="1"/>
  <c r="N30" i="2" s="1"/>
  <c r="N31" i="2" a="1"/>
  <c r="N31" i="2" s="1"/>
  <c r="N32" i="2" a="1"/>
  <c r="N32" i="2" s="1"/>
  <c r="N33" i="2" a="1"/>
  <c r="N33" i="2" s="1"/>
  <c r="N34" i="2" a="1"/>
  <c r="N34" i="2" s="1"/>
  <c r="N35" i="2" a="1"/>
  <c r="N35" i="2" s="1"/>
  <c r="N36" i="2" a="1"/>
  <c r="N36" i="2" s="1"/>
  <c r="N37" i="2" a="1"/>
  <c r="N37" i="2" s="1"/>
  <c r="N38" i="2" a="1"/>
  <c r="N38" i="2" s="1"/>
  <c r="N39" i="2" a="1"/>
  <c r="N39" i="2" s="1"/>
  <c r="N40" i="2" a="1"/>
  <c r="N40" i="2" s="1"/>
  <c r="N41" i="2" a="1"/>
  <c r="N41" i="2" s="1"/>
  <c r="N42" i="2" a="1"/>
  <c r="N42" i="2" s="1"/>
  <c r="N43" i="2" a="1"/>
  <c r="N43" i="2" s="1"/>
  <c r="N44" i="2" a="1"/>
  <c r="N44" i="2" s="1"/>
  <c r="N45" i="2" a="1"/>
  <c r="N45" i="2" s="1"/>
  <c r="N46" i="2" a="1"/>
  <c r="N46" i="2" s="1"/>
  <c r="N47" i="2" a="1"/>
  <c r="N47" i="2" s="1"/>
  <c r="N48" i="2" a="1"/>
  <c r="N48" i="2" s="1"/>
  <c r="N49" i="2" a="1"/>
  <c r="N49" i="2" s="1"/>
  <c r="N50" i="2" a="1"/>
  <c r="N50" i="2" s="1"/>
  <c r="N51" i="2" a="1"/>
  <c r="N51" i="2" s="1"/>
  <c r="N52" i="2" a="1"/>
  <c r="N52" i="2" s="1"/>
  <c r="N53" i="2" a="1"/>
  <c r="N53" i="2" s="1"/>
  <c r="N54" i="2" a="1"/>
  <c r="N54" i="2" s="1"/>
  <c r="N55" i="2" a="1"/>
  <c r="N55" i="2" s="1"/>
  <c r="N56" i="2" a="1"/>
  <c r="N56" i="2" s="1"/>
  <c r="N57" i="2" a="1"/>
  <c r="N57" i="2" s="1"/>
  <c r="N58" i="2" a="1"/>
  <c r="N58" i="2" s="1"/>
  <c r="N59" i="2" a="1"/>
  <c r="N59" i="2" s="1"/>
  <c r="N60" i="2" a="1"/>
  <c r="N60" i="2" s="1"/>
  <c r="N61" i="2" a="1"/>
  <c r="N61" i="2" s="1"/>
  <c r="N62" i="2" a="1"/>
  <c r="N62" i="2" s="1"/>
  <c r="N63" i="2" a="1"/>
  <c r="N63" i="2" s="1"/>
  <c r="N64" i="2" a="1"/>
  <c r="N64" i="2" s="1"/>
  <c r="N65" i="2" a="1"/>
  <c r="N65" i="2" s="1"/>
  <c r="N66" i="2" a="1"/>
  <c r="N66" i="2" s="1"/>
  <c r="N67" i="2" a="1"/>
  <c r="N67" i="2" s="1"/>
  <c r="N68" i="2" a="1"/>
  <c r="N68" i="2" s="1"/>
  <c r="N69" i="2" a="1"/>
  <c r="N69" i="2" s="1"/>
  <c r="N70" i="2" a="1"/>
  <c r="N70" i="2" s="1"/>
  <c r="N71" i="2" a="1"/>
  <c r="N71" i="2" s="1"/>
  <c r="N72" i="2" a="1"/>
  <c r="N72" i="2" s="1"/>
  <c r="N73" i="2" a="1"/>
  <c r="N73" i="2" s="1"/>
  <c r="N74" i="2" a="1"/>
  <c r="N74" i="2" s="1"/>
  <c r="N75" i="2" a="1"/>
  <c r="N75" i="2" s="1"/>
  <c r="N76" i="2" a="1"/>
  <c r="N76" i="2" s="1"/>
  <c r="N77" i="2" a="1"/>
  <c r="N77" i="2" s="1"/>
  <c r="N78" i="2" a="1"/>
  <c r="N78" i="2" s="1"/>
  <c r="N79" i="2" a="1"/>
  <c r="N79" i="2" s="1"/>
  <c r="N80" i="2" a="1"/>
  <c r="N80" i="2" s="1"/>
  <c r="N81" i="2" a="1"/>
  <c r="N81" i="2" s="1"/>
  <c r="N82" i="2" a="1"/>
  <c r="N82" i="2" s="1"/>
  <c r="N83" i="2" a="1"/>
  <c r="N83" i="2" s="1"/>
  <c r="N84" i="2" a="1"/>
  <c r="N84" i="2" s="1"/>
  <c r="N85" i="2" a="1"/>
  <c r="N85" i="2" s="1"/>
  <c r="N86" i="2" a="1"/>
  <c r="N86" i="2" s="1"/>
  <c r="N87" i="2" a="1"/>
  <c r="N87" i="2" s="1"/>
  <c r="N88" i="2" a="1"/>
  <c r="N88" i="2" s="1"/>
  <c r="N89" i="2" a="1"/>
  <c r="N89" i="2" s="1"/>
  <c r="N90" i="2" a="1"/>
  <c r="N90" i="2" s="1"/>
  <c r="N91" i="2" a="1"/>
  <c r="N91" i="2" s="1"/>
  <c r="N92" i="2" a="1"/>
  <c r="N92" i="2" s="1"/>
  <c r="N93" i="2" a="1"/>
  <c r="N93" i="2" s="1"/>
  <c r="N94" i="2" a="1"/>
  <c r="N94" i="2" s="1"/>
  <c r="N95" i="2" a="1"/>
  <c r="N95" i="2" s="1"/>
  <c r="N96" i="2" a="1"/>
  <c r="N96" i="2" s="1"/>
  <c r="N97" i="2" a="1"/>
  <c r="N97" i="2" s="1"/>
  <c r="N98" i="2" a="1"/>
  <c r="N98" i="2" s="1"/>
  <c r="N99" i="2" a="1"/>
  <c r="N99" i="2" s="1"/>
  <c r="N100" i="2" a="1"/>
  <c r="N100" i="2" s="1"/>
  <c r="N101" i="2" a="1"/>
  <c r="N101" i="2" s="1"/>
  <c r="N102" i="2" a="1"/>
  <c r="N102" i="2" s="1"/>
  <c r="N103" i="2" a="1"/>
  <c r="N103" i="2" s="1"/>
  <c r="N104" i="2" a="1"/>
  <c r="N104" i="2" s="1"/>
  <c r="N105" i="2" a="1"/>
  <c r="N105" i="2" s="1"/>
  <c r="N106" i="2" a="1"/>
  <c r="N106" i="2" s="1"/>
  <c r="N107" i="2" a="1"/>
  <c r="N107" i="2" s="1"/>
  <c r="N108" i="2" a="1"/>
  <c r="N108" i="2" s="1"/>
  <c r="N109" i="2" a="1"/>
  <c r="N109" i="2" s="1"/>
  <c r="N110" i="2" a="1"/>
  <c r="N110" i="2" s="1"/>
  <c r="N111" i="2" a="1"/>
  <c r="N111" i="2" s="1"/>
  <c r="N112" i="2" a="1"/>
  <c r="N112" i="2" s="1"/>
  <c r="N113" i="2" a="1"/>
  <c r="N113" i="2" s="1"/>
  <c r="N114" i="2" a="1"/>
  <c r="N114" i="2" s="1"/>
  <c r="N115" i="2" a="1"/>
  <c r="N115" i="2" s="1"/>
  <c r="N116" i="2" a="1"/>
  <c r="N116" i="2" s="1"/>
  <c r="N117" i="2" a="1"/>
  <c r="N117" i="2" s="1"/>
  <c r="N118" i="2" a="1"/>
  <c r="N118" i="2" s="1"/>
  <c r="F90" i="2"/>
  <c r="F89" i="2"/>
  <c r="F88" i="2"/>
  <c r="F87" i="2"/>
  <c r="F86" i="2"/>
  <c r="F82" i="2"/>
  <c r="F68" i="2"/>
  <c r="F63" i="2"/>
  <c r="F62" i="2"/>
  <c r="F61" i="2"/>
  <c r="F55" i="2"/>
  <c r="F52" i="2"/>
  <c r="F51" i="2"/>
  <c r="F40" i="2"/>
  <c r="F33" i="2"/>
  <c r="H21" i="1" s="1"/>
  <c r="D33" i="2"/>
  <c r="B33" i="2"/>
  <c r="F32" i="2"/>
  <c r="F31" i="2"/>
  <c r="H19" i="1" s="1"/>
  <c r="D31" i="2"/>
  <c r="B31" i="2"/>
  <c r="F30" i="2"/>
  <c r="H18" i="1" s="1"/>
  <c r="D30" i="2"/>
  <c r="B30" i="2"/>
  <c r="F19" i="2"/>
  <c r="H15" i="1" s="1"/>
  <c r="F24" i="2"/>
  <c r="F29" i="2"/>
  <c r="H27" i="2"/>
  <c r="F27" i="2"/>
  <c r="H26" i="2"/>
  <c r="F26" i="2"/>
  <c r="H25" i="2"/>
  <c r="F25" i="2"/>
  <c r="H23" i="2"/>
  <c r="F23" i="2"/>
  <c r="H16" i="1" s="1"/>
  <c r="D23" i="2"/>
  <c r="B23" i="2"/>
  <c r="F18" i="2"/>
  <c r="H14" i="1" s="1"/>
  <c r="H17" i="2"/>
  <c r="F17" i="2"/>
  <c r="D17" i="2"/>
  <c r="B17" i="2"/>
  <c r="H16" i="2"/>
  <c r="F16" i="2"/>
  <c r="D16" i="2"/>
  <c r="B16" i="2"/>
  <c r="F15" i="2"/>
  <c r="F14" i="2"/>
  <c r="F13" i="2"/>
  <c r="F12" i="2"/>
  <c r="H11" i="2"/>
  <c r="F11" i="2"/>
  <c r="H10" i="1" s="1"/>
  <c r="D11" i="2"/>
  <c r="B11" i="2"/>
  <c r="H4" i="2"/>
  <c r="F4" i="2"/>
  <c r="H4" i="1" s="1"/>
  <c r="D4" i="2"/>
  <c r="B4" i="2"/>
  <c r="H8" i="2"/>
  <c r="F8" i="2"/>
  <c r="D88" i="1" l="1"/>
  <c r="D84" i="1"/>
  <c r="D94" i="1"/>
  <c r="D21" i="1"/>
  <c r="D18" i="1"/>
  <c r="I10" i="1"/>
  <c r="D10" i="1"/>
  <c r="D19" i="1"/>
  <c r="D4" i="1"/>
  <c r="D15" i="1"/>
  <c r="F19" i="1"/>
  <c r="I21" i="1"/>
  <c r="F18" i="1"/>
  <c r="F16" i="1"/>
  <c r="D16" i="1"/>
  <c r="F15" i="1"/>
  <c r="I14" i="1"/>
  <c r="F4" i="1"/>
  <c r="G79" i="1"/>
  <c r="H118" i="2" l="1"/>
  <c r="H117" i="2"/>
  <c r="H116" i="2"/>
  <c r="H115" i="2"/>
  <c r="H114" i="2"/>
  <c r="H113" i="2"/>
  <c r="H112" i="2"/>
  <c r="F112" i="2"/>
  <c r="D112" i="2"/>
  <c r="B112" i="2"/>
  <c r="H111" i="2"/>
  <c r="H110" i="2"/>
  <c r="H109" i="2"/>
  <c r="H108" i="2"/>
  <c r="H107" i="2"/>
  <c r="H106" i="2"/>
  <c r="F106" i="2"/>
  <c r="D106" i="2"/>
  <c r="B106" i="2"/>
  <c r="F105" i="2"/>
  <c r="F104" i="2"/>
  <c r="F103" i="2"/>
  <c r="F102" i="2"/>
  <c r="F101" i="2"/>
  <c r="F100" i="2"/>
  <c r="F99" i="2"/>
  <c r="F98" i="2"/>
  <c r="F97" i="2"/>
  <c r="F96" i="2"/>
  <c r="F56" i="2"/>
  <c r="F95" i="2"/>
  <c r="F94" i="2"/>
  <c r="F93" i="2"/>
  <c r="F92" i="2"/>
  <c r="F65" i="2"/>
  <c r="F50" i="2"/>
  <c r="F49" i="2"/>
  <c r="F48" i="2"/>
  <c r="F47" i="2"/>
  <c r="H47" i="2"/>
  <c r="D47" i="2"/>
  <c r="B47" i="2"/>
  <c r="H46" i="2"/>
  <c r="F46" i="2"/>
  <c r="D46" i="2"/>
  <c r="B46" i="2"/>
  <c r="B38" i="2"/>
  <c r="F35" i="2"/>
  <c r="F34" i="2"/>
  <c r="F36" i="2"/>
  <c r="H36" i="2"/>
  <c r="F37" i="2"/>
  <c r="H37" i="2"/>
  <c r="D38" i="2"/>
  <c r="F38" i="2"/>
  <c r="H38" i="2"/>
  <c r="B39" i="2"/>
  <c r="D39" i="2"/>
  <c r="F39" i="2"/>
  <c r="H39" i="2"/>
  <c r="F41" i="2"/>
  <c r="F42" i="2"/>
  <c r="F43" i="2"/>
  <c r="F44" i="2"/>
  <c r="F45" i="2"/>
  <c r="F53" i="2"/>
  <c r="F59" i="2"/>
  <c r="F54" i="2"/>
  <c r="F57" i="2"/>
  <c r="F58" i="2"/>
  <c r="F60" i="2"/>
  <c r="B64" i="2"/>
  <c r="D64" i="2"/>
  <c r="F64" i="2"/>
  <c r="H64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3" i="2"/>
  <c r="F84" i="2"/>
  <c r="F85" i="2"/>
  <c r="F91" i="2"/>
  <c r="H10" i="2"/>
  <c r="F10" i="2"/>
  <c r="H9" i="2"/>
  <c r="F9" i="2"/>
  <c r="H7" i="2"/>
  <c r="F7" i="2"/>
  <c r="H6" i="2"/>
  <c r="F6" i="2"/>
  <c r="H5" i="2"/>
  <c r="F5" i="2"/>
  <c r="D99" i="1" l="1"/>
  <c r="B57" i="1" l="1"/>
  <c r="F57" i="1" s="1"/>
  <c r="G57" i="1"/>
  <c r="D57" i="1" s="1"/>
  <c r="H57" i="1"/>
  <c r="G56" i="1"/>
  <c r="H56" i="1"/>
  <c r="B58" i="1"/>
  <c r="G58" i="1"/>
  <c r="D58" i="1" s="1"/>
  <c r="H58" i="1"/>
  <c r="B59" i="1"/>
  <c r="G59" i="1"/>
  <c r="D59" i="1" s="1"/>
  <c r="H59" i="1"/>
  <c r="B60" i="1"/>
  <c r="G60" i="1"/>
  <c r="D60" i="1" s="1"/>
  <c r="H60" i="1"/>
  <c r="B49" i="1"/>
  <c r="F49" i="1" s="1"/>
  <c r="G49" i="1"/>
  <c r="D49" i="1" s="1"/>
  <c r="H17" i="1"/>
  <c r="G17" i="1"/>
  <c r="D17" i="1" s="1"/>
  <c r="I17" i="1"/>
  <c r="H11" i="1"/>
  <c r="B6" i="1"/>
  <c r="G6" i="1"/>
  <c r="H6" i="1"/>
  <c r="B5" i="1"/>
  <c r="G5" i="1"/>
  <c r="H5" i="1"/>
  <c r="B9" i="1"/>
  <c r="I9" i="1" s="1"/>
  <c r="G9" i="1"/>
  <c r="H9" i="1"/>
  <c r="B11" i="1"/>
  <c r="G11" i="1"/>
  <c r="H49" i="1"/>
  <c r="F28" i="2"/>
  <c r="F56" i="1" l="1"/>
  <c r="D56" i="1"/>
  <c r="F60" i="1"/>
  <c r="F59" i="1"/>
  <c r="F58" i="1"/>
  <c r="I57" i="1"/>
  <c r="I56" i="1"/>
  <c r="I58" i="1"/>
  <c r="I59" i="1"/>
  <c r="I60" i="1"/>
  <c r="I49" i="1"/>
  <c r="F17" i="1"/>
  <c r="F6" i="1"/>
  <c r="F5" i="1"/>
  <c r="I6" i="1"/>
  <c r="I5" i="1"/>
  <c r="F11" i="1"/>
  <c r="D11" i="1"/>
  <c r="F9" i="1"/>
  <c r="I11" i="1"/>
  <c r="H122" i="2" l="1"/>
  <c r="H123" i="2"/>
  <c r="H124" i="2"/>
  <c r="H125" i="2"/>
  <c r="H126" i="2"/>
  <c r="B2" i="2"/>
  <c r="D2" i="2"/>
  <c r="B3" i="2"/>
  <c r="D3" i="2"/>
  <c r="Z29" i="2" l="1" a="1"/>
  <c r="Z29" i="2" s="1"/>
  <c r="Z69" i="2" a="1"/>
  <c r="Z69" i="2" s="1"/>
  <c r="Z105" i="2" a="1"/>
  <c r="Z105" i="2" s="1"/>
  <c r="Z30" i="2" a="1"/>
  <c r="Z30" i="2" s="1"/>
  <c r="Z76" i="2" a="1"/>
  <c r="Z76" i="2" s="1"/>
  <c r="Z112" i="2" a="1"/>
  <c r="Z112" i="2" s="1"/>
  <c r="Z116" i="2" a="1"/>
  <c r="Z116" i="2" s="1"/>
  <c r="Z33" i="2" a="1"/>
  <c r="Z33" i="2" s="1"/>
  <c r="Z77" i="2" a="1"/>
  <c r="Z77" i="2" s="1"/>
  <c r="Z113" i="2" a="1"/>
  <c r="Z113" i="2" s="1"/>
  <c r="Z117" i="2" a="1"/>
  <c r="Z117" i="2" s="1"/>
  <c r="Z41" i="2" a="1"/>
  <c r="Z41" i="2" s="1"/>
  <c r="Z78" i="2" a="1"/>
  <c r="Z78" i="2" s="1"/>
  <c r="Z114" i="2" a="1"/>
  <c r="Z114" i="2" s="1"/>
  <c r="Z21" i="2" a="1"/>
  <c r="Z21" i="2" s="1"/>
  <c r="Z42" i="2" a="1"/>
  <c r="Z42" i="2" s="1"/>
  <c r="Z81" i="2" a="1"/>
  <c r="Z81" i="2" s="1"/>
  <c r="Z45" i="2" a="1"/>
  <c r="Z45" i="2" s="1"/>
  <c r="Z88" i="2" a="1"/>
  <c r="Z88" i="2" s="1"/>
  <c r="Z102" i="2" a="1"/>
  <c r="Z102" i="2" s="1"/>
  <c r="Z5" i="2" a="1"/>
  <c r="Z5" i="2" s="1"/>
  <c r="Z52" i="2" a="1"/>
  <c r="Z52" i="2" s="1"/>
  <c r="Z89" i="2" a="1"/>
  <c r="Z89" i="2" s="1"/>
  <c r="Z101" i="2" a="1"/>
  <c r="Z101" i="2" s="1"/>
  <c r="Z6" i="2" a="1"/>
  <c r="Z6" i="2" s="1"/>
  <c r="Z53" i="2" a="1"/>
  <c r="Z53" i="2" s="1"/>
  <c r="Z90" i="2" a="1"/>
  <c r="Z90" i="2" s="1"/>
  <c r="Z65" i="2" a="1"/>
  <c r="Z65" i="2" s="1"/>
  <c r="Z9" i="2" a="1"/>
  <c r="Z9" i="2" s="1"/>
  <c r="Z54" i="2" a="1"/>
  <c r="Z54" i="2" s="1"/>
  <c r="Z93" i="2" a="1"/>
  <c r="Z93" i="2" s="1"/>
  <c r="Z18" i="2" a="1"/>
  <c r="Z18" i="2" s="1"/>
  <c r="Z17" i="2" a="1"/>
  <c r="Z17" i="2" s="1"/>
  <c r="Z57" i="2" a="1"/>
  <c r="Z57" i="2" s="1"/>
  <c r="Z100" i="2" a="1"/>
  <c r="Z100" i="2" s="1"/>
  <c r="Z66" i="2" a="1"/>
  <c r="Z66" i="2" s="1"/>
  <c r="Z7" i="2" a="1"/>
  <c r="Z7" i="2" s="1"/>
  <c r="Z111" i="2" a="1"/>
  <c r="Z111" i="2" s="1"/>
  <c r="Z109" i="2" a="1"/>
  <c r="Z109" i="2" s="1"/>
  <c r="Z84" i="2" a="1"/>
  <c r="Z84" i="2" s="1"/>
  <c r="Z47" i="2" a="1"/>
  <c r="Z47" i="2" s="1"/>
  <c r="Z22" i="2" a="1"/>
  <c r="Z22" i="2" s="1"/>
  <c r="Z103" i="2" a="1"/>
  <c r="Z103" i="2" s="1"/>
  <c r="Z10" i="2" a="1"/>
  <c r="Z10" i="2" s="1"/>
  <c r="Z34" i="2" a="1"/>
  <c r="Z34" i="2" s="1"/>
  <c r="Z28" i="2" a="1"/>
  <c r="Z28" i="2" s="1"/>
  <c r="Z98" i="2" a="1"/>
  <c r="Z98" i="2" s="1"/>
  <c r="Z97" i="2" a="1"/>
  <c r="Z97" i="2" s="1"/>
  <c r="Z72" i="2" a="1"/>
  <c r="Z72" i="2" s="1"/>
  <c r="Z35" i="2" a="1"/>
  <c r="Z35" i="2" s="1"/>
  <c r="Z91" i="2" a="1"/>
  <c r="Z91" i="2" s="1"/>
  <c r="Z115" i="2" a="1"/>
  <c r="Z115" i="2" s="1"/>
  <c r="Z99" i="2" a="1"/>
  <c r="Z99" i="2" s="1"/>
  <c r="Z86" i="2" a="1"/>
  <c r="Z86" i="2" s="1"/>
  <c r="Z85" i="2" a="1"/>
  <c r="Z85" i="2" s="1"/>
  <c r="Z60" i="2" a="1"/>
  <c r="Z60" i="2" s="1"/>
  <c r="Z23" i="2" a="1"/>
  <c r="Z23" i="2" s="1"/>
  <c r="Z104" i="2" a="1"/>
  <c r="Z104" i="2" s="1"/>
  <c r="Z79" i="2" a="1"/>
  <c r="Z79" i="2" s="1"/>
  <c r="Z92" i="2" a="1"/>
  <c r="Z92" i="2" s="1"/>
  <c r="Z67" i="2" a="1"/>
  <c r="Z67" i="2" s="1"/>
  <c r="Z13" i="2" a="1"/>
  <c r="Z13" i="2" s="1"/>
  <c r="Z108" i="2" a="1"/>
  <c r="Z108" i="2" s="1"/>
  <c r="Z96" i="2" a="1"/>
  <c r="Z96" i="2" s="1"/>
  <c r="Z87" i="2" a="1"/>
  <c r="Z87" i="2" s="1"/>
  <c r="Z74" i="2" a="1"/>
  <c r="Z74" i="2" s="1"/>
  <c r="Z73" i="2" a="1"/>
  <c r="Z73" i="2" s="1"/>
  <c r="Z48" i="2" a="1"/>
  <c r="Z48" i="2" s="1"/>
  <c r="Z11" i="2" a="1"/>
  <c r="Z11" i="2" s="1"/>
  <c r="Z40" i="2" a="1"/>
  <c r="Z40" i="2" s="1"/>
  <c r="Z75" i="2" a="1"/>
  <c r="Z75" i="2" s="1"/>
  <c r="Z62" i="2" a="1"/>
  <c r="Z62" i="2" s="1"/>
  <c r="Z61" i="2" a="1"/>
  <c r="Z61" i="2" s="1"/>
  <c r="Z36" i="2" a="1"/>
  <c r="Z36" i="2" s="1"/>
  <c r="Z118" i="2" a="1"/>
  <c r="Z118" i="2" s="1"/>
  <c r="Z80" i="2" a="1"/>
  <c r="Z80" i="2" s="1"/>
  <c r="Z55" i="2" a="1"/>
  <c r="Z55" i="2" s="1"/>
  <c r="Z16" i="2" a="1"/>
  <c r="Z16" i="2" s="1"/>
  <c r="Z59" i="2" a="1"/>
  <c r="Z59" i="2" s="1"/>
  <c r="Z63" i="2" a="1"/>
  <c r="Z63" i="2" s="1"/>
  <c r="Z50" i="2" a="1"/>
  <c r="Z50" i="2" s="1"/>
  <c r="Z49" i="2" a="1"/>
  <c r="Z49" i="2" s="1"/>
  <c r="Z24" i="2" a="1"/>
  <c r="Z24" i="2" s="1"/>
  <c r="Z106" i="2" a="1"/>
  <c r="Z106" i="2" s="1"/>
  <c r="Z68" i="2" a="1"/>
  <c r="Z68" i="2" s="1"/>
  <c r="Z43" i="2" a="1"/>
  <c r="Z43" i="2" s="1"/>
  <c r="Z31" i="2" a="1"/>
  <c r="Z31" i="2" s="1"/>
  <c r="Z14" i="2" a="1"/>
  <c r="Z14" i="2" s="1"/>
  <c r="Z32" i="2" a="1"/>
  <c r="Z32" i="2" s="1"/>
  <c r="Z110" i="2" a="1"/>
  <c r="Z110" i="2" s="1"/>
  <c r="Z51" i="2" a="1"/>
  <c r="Z51" i="2" s="1"/>
  <c r="Z38" i="2" a="1"/>
  <c r="Z38" i="2" s="1"/>
  <c r="Z37" i="2" a="1"/>
  <c r="Z37" i="2" s="1"/>
  <c r="Z12" i="2" a="1"/>
  <c r="Z12" i="2" s="1"/>
  <c r="Z94" i="2" a="1"/>
  <c r="Z94" i="2" s="1"/>
  <c r="Z56" i="2" a="1"/>
  <c r="Z56" i="2" s="1"/>
  <c r="Z19" i="2" a="1"/>
  <c r="Z19" i="2" s="1"/>
  <c r="Z95" i="2" a="1"/>
  <c r="Z95" i="2" s="1"/>
  <c r="Z71" i="2" a="1"/>
  <c r="Z71" i="2" s="1"/>
  <c r="Z39" i="2" a="1"/>
  <c r="Z39" i="2" s="1"/>
  <c r="Z26" i="2" a="1"/>
  <c r="Z26" i="2" s="1"/>
  <c r="Z25" i="2" a="1"/>
  <c r="Z25" i="2" s="1"/>
  <c r="Z107" i="2" a="1"/>
  <c r="Z107" i="2" s="1"/>
  <c r="Z82" i="2" a="1"/>
  <c r="Z82" i="2" s="1"/>
  <c r="Z44" i="2" a="1"/>
  <c r="Z44" i="2" s="1"/>
  <c r="Z27" i="2" a="1"/>
  <c r="Z27" i="2" s="1"/>
  <c r="Z70" i="2" a="1"/>
  <c r="Z70" i="2" s="1"/>
  <c r="Z8" i="2" a="1"/>
  <c r="Z8" i="2" s="1"/>
  <c r="Z15" i="2" a="1"/>
  <c r="Z15" i="2" s="1"/>
  <c r="Z64" i="2" a="1"/>
  <c r="Z64" i="2" s="1"/>
  <c r="Z4" i="2" a="1"/>
  <c r="Z4" i="2" s="1"/>
  <c r="Z83" i="2" a="1"/>
  <c r="Z83" i="2" s="1"/>
  <c r="Z58" i="2" a="1"/>
  <c r="Z58" i="2" s="1"/>
  <c r="Z20" i="2" a="1"/>
  <c r="Z20" i="2" s="1"/>
  <c r="Z3" i="2" a="1"/>
  <c r="Z3" i="2" s="1"/>
  <c r="Z46" i="2" a="1"/>
  <c r="Z46" i="2" s="1"/>
  <c r="T2" i="2" a="1"/>
  <c r="T2" i="2" s="1"/>
  <c r="T14" i="2" a="1"/>
  <c r="T14" i="2" s="1"/>
  <c r="T26" i="2" a="1"/>
  <c r="T26" i="2" s="1"/>
  <c r="T38" i="2" a="1"/>
  <c r="T38" i="2" s="1"/>
  <c r="T50" i="2" a="1"/>
  <c r="T50" i="2" s="1"/>
  <c r="T62" i="2" a="1"/>
  <c r="T62" i="2" s="1"/>
  <c r="T74" i="2" a="1"/>
  <c r="T74" i="2" s="1"/>
  <c r="T86" i="2" a="1"/>
  <c r="T86" i="2" s="1"/>
  <c r="T98" i="2" a="1"/>
  <c r="T98" i="2" s="1"/>
  <c r="T110" i="2" a="1"/>
  <c r="T110" i="2" s="1"/>
  <c r="S5" i="2" a="1"/>
  <c r="S5" i="2" s="1"/>
  <c r="S17" i="2" a="1"/>
  <c r="S17" i="2" s="1"/>
  <c r="S29" i="2" a="1"/>
  <c r="S29" i="2" s="1"/>
  <c r="S41" i="2" a="1"/>
  <c r="S41" i="2" s="1"/>
  <c r="S53" i="2" a="1"/>
  <c r="S53" i="2" s="1"/>
  <c r="S65" i="2" a="1"/>
  <c r="S65" i="2" s="1"/>
  <c r="S77" i="2" a="1"/>
  <c r="S77" i="2" s="1"/>
  <c r="S89" i="2" a="1"/>
  <c r="S89" i="2" s="1"/>
  <c r="S101" i="2" a="1"/>
  <c r="S101" i="2" s="1"/>
  <c r="S113" i="2" a="1"/>
  <c r="S113" i="2" s="1"/>
  <c r="R8" i="2" a="1"/>
  <c r="R8" i="2" s="1"/>
  <c r="R20" i="2" a="1"/>
  <c r="R20" i="2" s="1"/>
  <c r="R32" i="2" a="1"/>
  <c r="R32" i="2" s="1"/>
  <c r="R44" i="2" a="1"/>
  <c r="R44" i="2" s="1"/>
  <c r="R56" i="2" a="1"/>
  <c r="R56" i="2" s="1"/>
  <c r="R68" i="2" a="1"/>
  <c r="R68" i="2" s="1"/>
  <c r="R80" i="2" a="1"/>
  <c r="R80" i="2" s="1"/>
  <c r="R92" i="2" a="1"/>
  <c r="R92" i="2" s="1"/>
  <c r="R104" i="2" a="1"/>
  <c r="R104" i="2" s="1"/>
  <c r="R81" i="2" a="1"/>
  <c r="R81" i="2" s="1"/>
  <c r="T16" i="2" a="1"/>
  <c r="T16" i="2" s="1"/>
  <c r="T88" i="2" a="1"/>
  <c r="T88" i="2" s="1"/>
  <c r="S91" i="2" a="1"/>
  <c r="S91" i="2" s="1"/>
  <c r="R106" i="2" a="1"/>
  <c r="R106" i="2" s="1"/>
  <c r="T3" i="2" a="1"/>
  <c r="T3" i="2" s="1"/>
  <c r="T15" i="2" a="1"/>
  <c r="T15" i="2" s="1"/>
  <c r="T27" i="2" a="1"/>
  <c r="T27" i="2" s="1"/>
  <c r="T39" i="2" a="1"/>
  <c r="T39" i="2" s="1"/>
  <c r="T51" i="2" a="1"/>
  <c r="T51" i="2" s="1"/>
  <c r="T63" i="2" a="1"/>
  <c r="T63" i="2" s="1"/>
  <c r="T75" i="2" a="1"/>
  <c r="T75" i="2" s="1"/>
  <c r="T87" i="2" a="1"/>
  <c r="T87" i="2" s="1"/>
  <c r="T99" i="2" a="1"/>
  <c r="T99" i="2" s="1"/>
  <c r="T111" i="2" a="1"/>
  <c r="T111" i="2" s="1"/>
  <c r="S6" i="2" a="1"/>
  <c r="S6" i="2" s="1"/>
  <c r="S18" i="2" a="1"/>
  <c r="S18" i="2" s="1"/>
  <c r="S30" i="2" a="1"/>
  <c r="S30" i="2" s="1"/>
  <c r="S42" i="2" a="1"/>
  <c r="S42" i="2" s="1"/>
  <c r="S54" i="2" a="1"/>
  <c r="S54" i="2" s="1"/>
  <c r="S66" i="2" a="1"/>
  <c r="S66" i="2" s="1"/>
  <c r="S78" i="2" a="1"/>
  <c r="S78" i="2" s="1"/>
  <c r="S90" i="2" a="1"/>
  <c r="S90" i="2" s="1"/>
  <c r="S102" i="2" a="1"/>
  <c r="S102" i="2" s="1"/>
  <c r="S114" i="2" a="1"/>
  <c r="S114" i="2" s="1"/>
  <c r="R9" i="2" a="1"/>
  <c r="R9" i="2" s="1"/>
  <c r="R21" i="2" a="1"/>
  <c r="R21" i="2" s="1"/>
  <c r="R33" i="2" a="1"/>
  <c r="R33" i="2" s="1"/>
  <c r="R45" i="2" a="1"/>
  <c r="R45" i="2" s="1"/>
  <c r="R57" i="2" a="1"/>
  <c r="R57" i="2" s="1"/>
  <c r="R69" i="2" a="1"/>
  <c r="R69" i="2" s="1"/>
  <c r="R93" i="2" a="1"/>
  <c r="R93" i="2" s="1"/>
  <c r="T28" i="2" a="1"/>
  <c r="T28" i="2" s="1"/>
  <c r="S19" i="2" a="1"/>
  <c r="S19" i="2" s="1"/>
  <c r="R10" i="2" a="1"/>
  <c r="R10" i="2" s="1"/>
  <c r="T4" i="2" a="1"/>
  <c r="T4" i="2" s="1"/>
  <c r="T5" i="2" a="1"/>
  <c r="T5" i="2" s="1"/>
  <c r="T17" i="2" a="1"/>
  <c r="T17" i="2" s="1"/>
  <c r="T29" i="2" a="1"/>
  <c r="T29" i="2" s="1"/>
  <c r="T41" i="2" a="1"/>
  <c r="T41" i="2" s="1"/>
  <c r="T53" i="2" a="1"/>
  <c r="T53" i="2" s="1"/>
  <c r="T65" i="2" a="1"/>
  <c r="T65" i="2" s="1"/>
  <c r="T77" i="2" a="1"/>
  <c r="T77" i="2" s="1"/>
  <c r="T89" i="2" a="1"/>
  <c r="T89" i="2" s="1"/>
  <c r="T101" i="2" a="1"/>
  <c r="T101" i="2" s="1"/>
  <c r="T113" i="2" a="1"/>
  <c r="T113" i="2" s="1"/>
  <c r="S8" i="2" a="1"/>
  <c r="S8" i="2" s="1"/>
  <c r="S20" i="2" a="1"/>
  <c r="S20" i="2" s="1"/>
  <c r="S32" i="2" a="1"/>
  <c r="S32" i="2" s="1"/>
  <c r="S44" i="2" a="1"/>
  <c r="S44" i="2" s="1"/>
  <c r="S56" i="2" a="1"/>
  <c r="S56" i="2" s="1"/>
  <c r="S68" i="2" a="1"/>
  <c r="S68" i="2" s="1"/>
  <c r="S80" i="2" a="1"/>
  <c r="S80" i="2" s="1"/>
  <c r="S92" i="2" a="1"/>
  <c r="S92" i="2" s="1"/>
  <c r="S104" i="2" a="1"/>
  <c r="S104" i="2" s="1"/>
  <c r="S116" i="2" a="1"/>
  <c r="S116" i="2" s="1"/>
  <c r="R11" i="2" a="1"/>
  <c r="R11" i="2" s="1"/>
  <c r="R23" i="2" a="1"/>
  <c r="R23" i="2" s="1"/>
  <c r="R35" i="2" a="1"/>
  <c r="R35" i="2" s="1"/>
  <c r="R47" i="2" a="1"/>
  <c r="R47" i="2" s="1"/>
  <c r="R59" i="2" a="1"/>
  <c r="R59" i="2" s="1"/>
  <c r="R71" i="2" a="1"/>
  <c r="R71" i="2" s="1"/>
  <c r="R83" i="2" a="1"/>
  <c r="R83" i="2" s="1"/>
  <c r="R95" i="2" a="1"/>
  <c r="R95" i="2" s="1"/>
  <c r="R107" i="2" a="1"/>
  <c r="R107" i="2" s="1"/>
  <c r="Q2" i="2" a="1"/>
  <c r="Q2" i="2" s="1"/>
  <c r="S7" i="2" a="1"/>
  <c r="S7" i="2" s="1"/>
  <c r="R22" i="2" a="1"/>
  <c r="R22" i="2" s="1"/>
  <c r="T6" i="2" a="1"/>
  <c r="T6" i="2" s="1"/>
  <c r="T18" i="2" a="1"/>
  <c r="T18" i="2" s="1"/>
  <c r="T30" i="2" a="1"/>
  <c r="T30" i="2" s="1"/>
  <c r="T42" i="2" a="1"/>
  <c r="T42" i="2" s="1"/>
  <c r="T54" i="2" a="1"/>
  <c r="T54" i="2" s="1"/>
  <c r="T66" i="2" a="1"/>
  <c r="T66" i="2" s="1"/>
  <c r="T78" i="2" a="1"/>
  <c r="T78" i="2" s="1"/>
  <c r="T90" i="2" a="1"/>
  <c r="T90" i="2" s="1"/>
  <c r="T102" i="2" a="1"/>
  <c r="T102" i="2" s="1"/>
  <c r="T114" i="2" a="1"/>
  <c r="T114" i="2" s="1"/>
  <c r="S9" i="2" a="1"/>
  <c r="S9" i="2" s="1"/>
  <c r="S21" i="2" a="1"/>
  <c r="S21" i="2" s="1"/>
  <c r="S33" i="2" a="1"/>
  <c r="S33" i="2" s="1"/>
  <c r="S45" i="2" a="1"/>
  <c r="S45" i="2" s="1"/>
  <c r="S57" i="2" a="1"/>
  <c r="S57" i="2" s="1"/>
  <c r="S69" i="2" a="1"/>
  <c r="S69" i="2" s="1"/>
  <c r="S81" i="2" a="1"/>
  <c r="S81" i="2" s="1"/>
  <c r="S93" i="2" a="1"/>
  <c r="S93" i="2" s="1"/>
  <c r="S105" i="2" a="1"/>
  <c r="S105" i="2" s="1"/>
  <c r="S117" i="2" a="1"/>
  <c r="S117" i="2" s="1"/>
  <c r="R12" i="2" a="1"/>
  <c r="R12" i="2" s="1"/>
  <c r="R24" i="2" a="1"/>
  <c r="R24" i="2" s="1"/>
  <c r="R36" i="2" a="1"/>
  <c r="R36" i="2" s="1"/>
  <c r="R48" i="2" a="1"/>
  <c r="R48" i="2" s="1"/>
  <c r="R60" i="2" a="1"/>
  <c r="R60" i="2" s="1"/>
  <c r="R72" i="2" a="1"/>
  <c r="R72" i="2" s="1"/>
  <c r="R84" i="2" a="1"/>
  <c r="R84" i="2" s="1"/>
  <c r="R96" i="2" a="1"/>
  <c r="R96" i="2" s="1"/>
  <c r="R108" i="2" a="1"/>
  <c r="R108" i="2" s="1"/>
  <c r="R99" i="2" a="1"/>
  <c r="R99" i="2" s="1"/>
  <c r="R113" i="2" a="1"/>
  <c r="R113" i="2" s="1"/>
  <c r="S55" i="2" a="1"/>
  <c r="S55" i="2" s="1"/>
  <c r="R70" i="2" a="1"/>
  <c r="R70" i="2" s="1"/>
  <c r="T7" i="2" a="1"/>
  <c r="T7" i="2" s="1"/>
  <c r="T19" i="2" a="1"/>
  <c r="T19" i="2" s="1"/>
  <c r="T31" i="2" a="1"/>
  <c r="T31" i="2" s="1"/>
  <c r="T43" i="2" a="1"/>
  <c r="T43" i="2" s="1"/>
  <c r="T55" i="2" a="1"/>
  <c r="T55" i="2" s="1"/>
  <c r="T67" i="2" a="1"/>
  <c r="T67" i="2" s="1"/>
  <c r="T79" i="2" a="1"/>
  <c r="T79" i="2" s="1"/>
  <c r="T91" i="2" a="1"/>
  <c r="T91" i="2" s="1"/>
  <c r="T103" i="2" a="1"/>
  <c r="T103" i="2" s="1"/>
  <c r="T115" i="2" a="1"/>
  <c r="T115" i="2" s="1"/>
  <c r="S10" i="2" a="1"/>
  <c r="S10" i="2" s="1"/>
  <c r="S22" i="2" a="1"/>
  <c r="S22" i="2" s="1"/>
  <c r="S34" i="2" a="1"/>
  <c r="S34" i="2" s="1"/>
  <c r="S46" i="2" a="1"/>
  <c r="S46" i="2" s="1"/>
  <c r="S58" i="2" a="1"/>
  <c r="S58" i="2" s="1"/>
  <c r="S70" i="2" a="1"/>
  <c r="S70" i="2" s="1"/>
  <c r="S82" i="2" a="1"/>
  <c r="S82" i="2" s="1"/>
  <c r="S94" i="2" a="1"/>
  <c r="S94" i="2" s="1"/>
  <c r="S106" i="2" a="1"/>
  <c r="S106" i="2" s="1"/>
  <c r="S118" i="2" a="1"/>
  <c r="S118" i="2" s="1"/>
  <c r="R13" i="2" a="1"/>
  <c r="R13" i="2" s="1"/>
  <c r="R25" i="2" a="1"/>
  <c r="R25" i="2" s="1"/>
  <c r="R37" i="2" a="1"/>
  <c r="R37" i="2" s="1"/>
  <c r="R49" i="2" a="1"/>
  <c r="R49" i="2" s="1"/>
  <c r="R61" i="2" a="1"/>
  <c r="R61" i="2" s="1"/>
  <c r="R73" i="2" a="1"/>
  <c r="R73" i="2" s="1"/>
  <c r="R85" i="2" a="1"/>
  <c r="R85" i="2" s="1"/>
  <c r="R97" i="2" a="1"/>
  <c r="R97" i="2" s="1"/>
  <c r="R109" i="2" a="1"/>
  <c r="R109" i="2" s="1"/>
  <c r="R86" i="2" a="1"/>
  <c r="R86" i="2" s="1"/>
  <c r="R110" i="2" a="1"/>
  <c r="R110" i="2" s="1"/>
  <c r="S36" i="2" a="1"/>
  <c r="S36" i="2" s="1"/>
  <c r="S84" i="2" a="1"/>
  <c r="S84" i="2" s="1"/>
  <c r="R3" i="2" a="1"/>
  <c r="R3" i="2" s="1"/>
  <c r="R27" i="2" a="1"/>
  <c r="R27" i="2" s="1"/>
  <c r="R63" i="2" a="1"/>
  <c r="R63" i="2" s="1"/>
  <c r="R111" i="2" a="1"/>
  <c r="R111" i="2" s="1"/>
  <c r="T64" i="2" a="1"/>
  <c r="T64" i="2" s="1"/>
  <c r="S103" i="2" a="1"/>
  <c r="S103" i="2" s="1"/>
  <c r="R118" i="2" a="1"/>
  <c r="R118" i="2" s="1"/>
  <c r="T8" i="2" a="1"/>
  <c r="T8" i="2" s="1"/>
  <c r="T20" i="2" a="1"/>
  <c r="T20" i="2" s="1"/>
  <c r="T32" i="2" a="1"/>
  <c r="T32" i="2" s="1"/>
  <c r="T44" i="2" a="1"/>
  <c r="T44" i="2" s="1"/>
  <c r="T56" i="2" a="1"/>
  <c r="T56" i="2" s="1"/>
  <c r="T68" i="2" a="1"/>
  <c r="T68" i="2" s="1"/>
  <c r="T80" i="2" a="1"/>
  <c r="T80" i="2" s="1"/>
  <c r="T92" i="2" a="1"/>
  <c r="T92" i="2" s="1"/>
  <c r="T104" i="2" a="1"/>
  <c r="T104" i="2" s="1"/>
  <c r="T116" i="2" a="1"/>
  <c r="T116" i="2" s="1"/>
  <c r="S11" i="2" a="1"/>
  <c r="S11" i="2" s="1"/>
  <c r="S23" i="2" a="1"/>
  <c r="S23" i="2" s="1"/>
  <c r="S35" i="2" a="1"/>
  <c r="S35" i="2" s="1"/>
  <c r="S47" i="2" a="1"/>
  <c r="S47" i="2" s="1"/>
  <c r="S59" i="2" a="1"/>
  <c r="S59" i="2" s="1"/>
  <c r="S71" i="2" a="1"/>
  <c r="S71" i="2" s="1"/>
  <c r="S83" i="2" a="1"/>
  <c r="S83" i="2" s="1"/>
  <c r="S95" i="2" a="1"/>
  <c r="S95" i="2" s="1"/>
  <c r="S107" i="2" a="1"/>
  <c r="S107" i="2" s="1"/>
  <c r="R2" i="2" a="1"/>
  <c r="R2" i="2" s="1"/>
  <c r="R14" i="2" a="1"/>
  <c r="R14" i="2" s="1"/>
  <c r="R26" i="2" a="1"/>
  <c r="R26" i="2" s="1"/>
  <c r="R38" i="2" a="1"/>
  <c r="R38" i="2" s="1"/>
  <c r="R50" i="2" a="1"/>
  <c r="R50" i="2" s="1"/>
  <c r="R62" i="2" a="1"/>
  <c r="R62" i="2" s="1"/>
  <c r="R74" i="2" a="1"/>
  <c r="R74" i="2" s="1"/>
  <c r="R98" i="2" a="1"/>
  <c r="R98" i="2" s="1"/>
  <c r="S24" i="2" a="1"/>
  <c r="S24" i="2" s="1"/>
  <c r="S60" i="2" a="1"/>
  <c r="S60" i="2" s="1"/>
  <c r="S96" i="2" a="1"/>
  <c r="S96" i="2" s="1"/>
  <c r="R15" i="2" a="1"/>
  <c r="R15" i="2" s="1"/>
  <c r="R51" i="2" a="1"/>
  <c r="R51" i="2" s="1"/>
  <c r="R87" i="2" a="1"/>
  <c r="R87" i="2" s="1"/>
  <c r="R101" i="2" a="1"/>
  <c r="R101" i="2" s="1"/>
  <c r="S43" i="2" a="1"/>
  <c r="S43" i="2" s="1"/>
  <c r="R58" i="2" a="1"/>
  <c r="R58" i="2" s="1"/>
  <c r="T9" i="2" a="1"/>
  <c r="T9" i="2" s="1"/>
  <c r="T21" i="2" a="1"/>
  <c r="T21" i="2" s="1"/>
  <c r="T33" i="2" a="1"/>
  <c r="T33" i="2" s="1"/>
  <c r="T45" i="2" a="1"/>
  <c r="T45" i="2" s="1"/>
  <c r="T57" i="2" a="1"/>
  <c r="T57" i="2" s="1"/>
  <c r="T69" i="2" a="1"/>
  <c r="T69" i="2" s="1"/>
  <c r="T81" i="2" a="1"/>
  <c r="T81" i="2" s="1"/>
  <c r="T93" i="2" a="1"/>
  <c r="T93" i="2" s="1"/>
  <c r="T105" i="2" a="1"/>
  <c r="T105" i="2" s="1"/>
  <c r="T117" i="2" a="1"/>
  <c r="T117" i="2" s="1"/>
  <c r="S12" i="2" a="1"/>
  <c r="S12" i="2" s="1"/>
  <c r="S48" i="2" a="1"/>
  <c r="S48" i="2" s="1"/>
  <c r="S72" i="2" a="1"/>
  <c r="S72" i="2" s="1"/>
  <c r="S108" i="2" a="1"/>
  <c r="S108" i="2" s="1"/>
  <c r="R39" i="2" a="1"/>
  <c r="R39" i="2" s="1"/>
  <c r="R75" i="2" a="1"/>
  <c r="R75" i="2" s="1"/>
  <c r="R65" i="2" a="1"/>
  <c r="R65" i="2" s="1"/>
  <c r="T76" i="2" a="1"/>
  <c r="T76" i="2" s="1"/>
  <c r="S79" i="2" a="1"/>
  <c r="S79" i="2" s="1"/>
  <c r="R94" i="2" a="1"/>
  <c r="R94" i="2" s="1"/>
  <c r="T10" i="2" a="1"/>
  <c r="T10" i="2" s="1"/>
  <c r="T22" i="2" a="1"/>
  <c r="T22" i="2" s="1"/>
  <c r="T34" i="2" a="1"/>
  <c r="T34" i="2" s="1"/>
  <c r="T46" i="2" a="1"/>
  <c r="T46" i="2" s="1"/>
  <c r="T58" i="2" a="1"/>
  <c r="T58" i="2" s="1"/>
  <c r="T70" i="2" a="1"/>
  <c r="T70" i="2" s="1"/>
  <c r="T82" i="2" a="1"/>
  <c r="T82" i="2" s="1"/>
  <c r="T94" i="2" a="1"/>
  <c r="T94" i="2" s="1"/>
  <c r="T106" i="2" a="1"/>
  <c r="T106" i="2" s="1"/>
  <c r="T118" i="2" a="1"/>
  <c r="T118" i="2" s="1"/>
  <c r="S13" i="2" a="1"/>
  <c r="S13" i="2" s="1"/>
  <c r="S25" i="2" a="1"/>
  <c r="S25" i="2" s="1"/>
  <c r="S37" i="2" a="1"/>
  <c r="S37" i="2" s="1"/>
  <c r="S49" i="2" a="1"/>
  <c r="S49" i="2" s="1"/>
  <c r="S61" i="2" a="1"/>
  <c r="S61" i="2" s="1"/>
  <c r="S73" i="2" a="1"/>
  <c r="S73" i="2" s="1"/>
  <c r="S85" i="2" a="1"/>
  <c r="S85" i="2" s="1"/>
  <c r="S97" i="2" a="1"/>
  <c r="S97" i="2" s="1"/>
  <c r="S109" i="2" a="1"/>
  <c r="S109" i="2" s="1"/>
  <c r="R4" i="2" a="1"/>
  <c r="R4" i="2" s="1"/>
  <c r="R16" i="2" a="1"/>
  <c r="R16" i="2" s="1"/>
  <c r="R28" i="2" a="1"/>
  <c r="R28" i="2" s="1"/>
  <c r="R40" i="2" a="1"/>
  <c r="R40" i="2" s="1"/>
  <c r="R52" i="2" a="1"/>
  <c r="R52" i="2" s="1"/>
  <c r="R64" i="2" a="1"/>
  <c r="R64" i="2" s="1"/>
  <c r="R76" i="2" a="1"/>
  <c r="R76" i="2" s="1"/>
  <c r="R88" i="2" a="1"/>
  <c r="R88" i="2" s="1"/>
  <c r="R100" i="2" a="1"/>
  <c r="R100" i="2" s="1"/>
  <c r="R112" i="2" a="1"/>
  <c r="R112" i="2" s="1"/>
  <c r="R41" i="2" a="1"/>
  <c r="R41" i="2" s="1"/>
  <c r="R77" i="2" a="1"/>
  <c r="R77" i="2" s="1"/>
  <c r="T100" i="2" a="1"/>
  <c r="T100" i="2" s="1"/>
  <c r="S115" i="2" a="1"/>
  <c r="S115" i="2" s="1"/>
  <c r="T11" i="2" a="1"/>
  <c r="T11" i="2" s="1"/>
  <c r="T23" i="2" a="1"/>
  <c r="T23" i="2" s="1"/>
  <c r="T35" i="2" a="1"/>
  <c r="T35" i="2" s="1"/>
  <c r="T47" i="2" a="1"/>
  <c r="T47" i="2" s="1"/>
  <c r="T59" i="2" a="1"/>
  <c r="T59" i="2" s="1"/>
  <c r="T71" i="2" a="1"/>
  <c r="T71" i="2" s="1"/>
  <c r="T83" i="2" a="1"/>
  <c r="T83" i="2" s="1"/>
  <c r="T95" i="2" a="1"/>
  <c r="T95" i="2" s="1"/>
  <c r="T107" i="2" a="1"/>
  <c r="T107" i="2" s="1"/>
  <c r="S2" i="2" a="1"/>
  <c r="S2" i="2" s="1"/>
  <c r="S14" i="2" a="1"/>
  <c r="S14" i="2" s="1"/>
  <c r="S26" i="2" a="1"/>
  <c r="S26" i="2" s="1"/>
  <c r="S38" i="2" a="1"/>
  <c r="S38" i="2" s="1"/>
  <c r="S50" i="2" a="1"/>
  <c r="S50" i="2" s="1"/>
  <c r="S62" i="2" a="1"/>
  <c r="S62" i="2" s="1"/>
  <c r="S74" i="2" a="1"/>
  <c r="S74" i="2" s="1"/>
  <c r="S86" i="2" a="1"/>
  <c r="S86" i="2" s="1"/>
  <c r="S98" i="2" a="1"/>
  <c r="S98" i="2" s="1"/>
  <c r="S110" i="2" a="1"/>
  <c r="S110" i="2" s="1"/>
  <c r="R5" i="2" a="1"/>
  <c r="R5" i="2" s="1"/>
  <c r="R17" i="2" a="1"/>
  <c r="R17" i="2" s="1"/>
  <c r="R29" i="2" a="1"/>
  <c r="R29" i="2" s="1"/>
  <c r="R53" i="2" a="1"/>
  <c r="R53" i="2" s="1"/>
  <c r="R89" i="2" a="1"/>
  <c r="R89" i="2" s="1"/>
  <c r="T112" i="2" a="1"/>
  <c r="T112" i="2" s="1"/>
  <c r="R34" i="2" a="1"/>
  <c r="R34" i="2" s="1"/>
  <c r="T12" i="2" a="1"/>
  <c r="T12" i="2" s="1"/>
  <c r="T24" i="2" a="1"/>
  <c r="T24" i="2" s="1"/>
  <c r="T36" i="2" a="1"/>
  <c r="T36" i="2" s="1"/>
  <c r="T48" i="2" a="1"/>
  <c r="T48" i="2" s="1"/>
  <c r="T60" i="2" a="1"/>
  <c r="T60" i="2" s="1"/>
  <c r="T72" i="2" a="1"/>
  <c r="T72" i="2" s="1"/>
  <c r="T84" i="2" a="1"/>
  <c r="T84" i="2" s="1"/>
  <c r="T96" i="2" a="1"/>
  <c r="T96" i="2" s="1"/>
  <c r="T108" i="2" a="1"/>
  <c r="T108" i="2" s="1"/>
  <c r="S3" i="2" a="1"/>
  <c r="S3" i="2" s="1"/>
  <c r="S15" i="2" a="1"/>
  <c r="S15" i="2" s="1"/>
  <c r="S27" i="2" a="1"/>
  <c r="S27" i="2" s="1"/>
  <c r="S39" i="2" a="1"/>
  <c r="S39" i="2" s="1"/>
  <c r="S51" i="2" a="1"/>
  <c r="S51" i="2" s="1"/>
  <c r="S63" i="2" a="1"/>
  <c r="S63" i="2" s="1"/>
  <c r="S75" i="2" a="1"/>
  <c r="S75" i="2" s="1"/>
  <c r="S87" i="2" a="1"/>
  <c r="S87" i="2" s="1"/>
  <c r="S99" i="2" a="1"/>
  <c r="S99" i="2" s="1"/>
  <c r="S111" i="2" a="1"/>
  <c r="S111" i="2" s="1"/>
  <c r="R6" i="2" a="1"/>
  <c r="R6" i="2" s="1"/>
  <c r="R18" i="2" a="1"/>
  <c r="R18" i="2" s="1"/>
  <c r="R30" i="2" a="1"/>
  <c r="R30" i="2" s="1"/>
  <c r="R42" i="2" a="1"/>
  <c r="R42" i="2" s="1"/>
  <c r="R54" i="2" a="1"/>
  <c r="R54" i="2" s="1"/>
  <c r="R66" i="2" a="1"/>
  <c r="R66" i="2" s="1"/>
  <c r="R78" i="2" a="1"/>
  <c r="R78" i="2" s="1"/>
  <c r="R90" i="2" a="1"/>
  <c r="R90" i="2" s="1"/>
  <c r="R102" i="2" a="1"/>
  <c r="R102" i="2" s="1"/>
  <c r="R114" i="2" a="1"/>
  <c r="R114" i="2" s="1"/>
  <c r="R91" i="2" a="1"/>
  <c r="R91" i="2" s="1"/>
  <c r="R116" i="2" a="1"/>
  <c r="R116" i="2" s="1"/>
  <c r="R117" i="2" a="1"/>
  <c r="R117" i="2" s="1"/>
  <c r="T52" i="2" a="1"/>
  <c r="T52" i="2" s="1"/>
  <c r="S67" i="2" a="1"/>
  <c r="S67" i="2" s="1"/>
  <c r="R82" i="2" a="1"/>
  <c r="R82" i="2" s="1"/>
  <c r="T13" i="2" a="1"/>
  <c r="T13" i="2" s="1"/>
  <c r="T25" i="2" a="1"/>
  <c r="T25" i="2" s="1"/>
  <c r="T37" i="2" a="1"/>
  <c r="T37" i="2" s="1"/>
  <c r="T49" i="2" a="1"/>
  <c r="T49" i="2" s="1"/>
  <c r="T61" i="2" a="1"/>
  <c r="T61" i="2" s="1"/>
  <c r="T73" i="2" a="1"/>
  <c r="T73" i="2" s="1"/>
  <c r="T85" i="2" a="1"/>
  <c r="T85" i="2" s="1"/>
  <c r="T97" i="2" a="1"/>
  <c r="T97" i="2" s="1"/>
  <c r="T109" i="2" a="1"/>
  <c r="T109" i="2" s="1"/>
  <c r="S4" i="2" a="1"/>
  <c r="S4" i="2" s="1"/>
  <c r="S16" i="2" a="1"/>
  <c r="S16" i="2" s="1"/>
  <c r="S28" i="2" a="1"/>
  <c r="S28" i="2" s="1"/>
  <c r="S40" i="2" a="1"/>
  <c r="S40" i="2" s="1"/>
  <c r="S52" i="2" a="1"/>
  <c r="S52" i="2" s="1"/>
  <c r="S64" i="2" a="1"/>
  <c r="S64" i="2" s="1"/>
  <c r="S76" i="2" a="1"/>
  <c r="S76" i="2" s="1"/>
  <c r="S88" i="2" a="1"/>
  <c r="S88" i="2" s="1"/>
  <c r="S100" i="2" a="1"/>
  <c r="S100" i="2" s="1"/>
  <c r="S112" i="2" a="1"/>
  <c r="S112" i="2" s="1"/>
  <c r="R7" i="2" a="1"/>
  <c r="R7" i="2" s="1"/>
  <c r="R19" i="2" a="1"/>
  <c r="R19" i="2" s="1"/>
  <c r="R31" i="2" a="1"/>
  <c r="R31" i="2" s="1"/>
  <c r="R43" i="2" a="1"/>
  <c r="R43" i="2" s="1"/>
  <c r="R55" i="2" a="1"/>
  <c r="R55" i="2" s="1"/>
  <c r="R67" i="2" a="1"/>
  <c r="R67" i="2" s="1"/>
  <c r="R79" i="2" a="1"/>
  <c r="R79" i="2" s="1"/>
  <c r="R103" i="2" a="1"/>
  <c r="R103" i="2" s="1"/>
  <c r="R115" i="2" a="1"/>
  <c r="R115" i="2" s="1"/>
  <c r="R105" i="2" a="1"/>
  <c r="R105" i="2" s="1"/>
  <c r="T40" i="2" a="1"/>
  <c r="T40" i="2" s="1"/>
  <c r="S31" i="2" a="1"/>
  <c r="S31" i="2" s="1"/>
  <c r="R46" i="2" a="1"/>
  <c r="R46" i="2" s="1"/>
  <c r="U2" i="2" a="1"/>
  <c r="U2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82" i="2" a="1"/>
  <c r="U82" i="2" s="1"/>
  <c r="U114" i="2" a="1"/>
  <c r="U114" i="2" s="1"/>
  <c r="U7" i="2" a="1"/>
  <c r="U7" i="2" s="1"/>
  <c r="U15" i="2" a="1"/>
  <c r="U15" i="2" s="1"/>
  <c r="U23" i="2" a="1"/>
  <c r="U23" i="2" s="1"/>
  <c r="U31" i="2" a="1"/>
  <c r="U31" i="2" s="1"/>
  <c r="U39" i="2" a="1"/>
  <c r="U39" i="2" s="1"/>
  <c r="U47" i="2" a="1"/>
  <c r="U47" i="2" s="1"/>
  <c r="U55" i="2" a="1"/>
  <c r="U55" i="2" s="1"/>
  <c r="U63" i="2" a="1"/>
  <c r="U63" i="2" s="1"/>
  <c r="U71" i="2" a="1"/>
  <c r="U71" i="2" s="1"/>
  <c r="U79" i="2" a="1"/>
  <c r="U79" i="2" s="1"/>
  <c r="U87" i="2" a="1"/>
  <c r="U87" i="2" s="1"/>
  <c r="U95" i="2" a="1"/>
  <c r="U95" i="2" s="1"/>
  <c r="U103" i="2" a="1"/>
  <c r="U103" i="2" s="1"/>
  <c r="U111" i="2" a="1"/>
  <c r="U111" i="2" s="1"/>
  <c r="U66" i="2" a="1"/>
  <c r="U66" i="2" s="1"/>
  <c r="U94" i="2" a="1"/>
  <c r="U94" i="2" s="1"/>
  <c r="U118" i="2" a="1"/>
  <c r="U118" i="2" s="1"/>
  <c r="U3" i="2" a="1"/>
  <c r="U3" i="2" s="1"/>
  <c r="U11" i="2" a="1"/>
  <c r="U11" i="2" s="1"/>
  <c r="U19" i="2" a="1"/>
  <c r="U19" i="2" s="1"/>
  <c r="U27" i="2" a="1"/>
  <c r="U27" i="2" s="1"/>
  <c r="U35" i="2" a="1"/>
  <c r="U35" i="2" s="1"/>
  <c r="U43" i="2" a="1"/>
  <c r="U43" i="2" s="1"/>
  <c r="U51" i="2" a="1"/>
  <c r="U51" i="2" s="1"/>
  <c r="U59" i="2" a="1"/>
  <c r="U59" i="2" s="1"/>
  <c r="U67" i="2" a="1"/>
  <c r="U67" i="2" s="1"/>
  <c r="U75" i="2" a="1"/>
  <c r="U75" i="2" s="1"/>
  <c r="U83" i="2" a="1"/>
  <c r="U83" i="2" s="1"/>
  <c r="U91" i="2" a="1"/>
  <c r="U91" i="2" s="1"/>
  <c r="U99" i="2" a="1"/>
  <c r="U99" i="2" s="1"/>
  <c r="U107" i="2" a="1"/>
  <c r="U107" i="2" s="1"/>
  <c r="U115" i="2" a="1"/>
  <c r="U115" i="2" s="1"/>
  <c r="U78" i="2" a="1"/>
  <c r="U78" i="2" s="1"/>
  <c r="U106" i="2" a="1"/>
  <c r="U106" i="2" s="1"/>
  <c r="U8" i="2" a="1"/>
  <c r="U8" i="2" s="1"/>
  <c r="U16" i="2" a="1"/>
  <c r="U16" i="2" s="1"/>
  <c r="U24" i="2" a="1"/>
  <c r="U24" i="2" s="1"/>
  <c r="U32" i="2" a="1"/>
  <c r="U32" i="2" s="1"/>
  <c r="U40" i="2" a="1"/>
  <c r="U40" i="2" s="1"/>
  <c r="U48" i="2" a="1"/>
  <c r="U48" i="2" s="1"/>
  <c r="U56" i="2" a="1"/>
  <c r="U56" i="2" s="1"/>
  <c r="U64" i="2" a="1"/>
  <c r="U64" i="2" s="1"/>
  <c r="U72" i="2" a="1"/>
  <c r="U72" i="2" s="1"/>
  <c r="U80" i="2" a="1"/>
  <c r="U80" i="2" s="1"/>
  <c r="U88" i="2" a="1"/>
  <c r="U88" i="2" s="1"/>
  <c r="U96" i="2" a="1"/>
  <c r="U96" i="2" s="1"/>
  <c r="U104" i="2" a="1"/>
  <c r="U104" i="2" s="1"/>
  <c r="U112" i="2" a="1"/>
  <c r="U112" i="2" s="1"/>
  <c r="U62" i="2" a="1"/>
  <c r="U62" i="2" s="1"/>
  <c r="U90" i="2" a="1"/>
  <c r="U90" i="2" s="1"/>
  <c r="U4" i="2" a="1"/>
  <c r="U4" i="2" s="1"/>
  <c r="U12" i="2" a="1"/>
  <c r="U12" i="2" s="1"/>
  <c r="U20" i="2" a="1"/>
  <c r="U20" i="2" s="1"/>
  <c r="U28" i="2" a="1"/>
  <c r="U28" i="2" s="1"/>
  <c r="U36" i="2" a="1"/>
  <c r="U36" i="2" s="1"/>
  <c r="U44" i="2" a="1"/>
  <c r="U44" i="2" s="1"/>
  <c r="U52" i="2" a="1"/>
  <c r="U52" i="2" s="1"/>
  <c r="U60" i="2" a="1"/>
  <c r="U60" i="2" s="1"/>
  <c r="U68" i="2" a="1"/>
  <c r="U68" i="2" s="1"/>
  <c r="U76" i="2" a="1"/>
  <c r="U76" i="2" s="1"/>
  <c r="U84" i="2" a="1"/>
  <c r="U84" i="2" s="1"/>
  <c r="U92" i="2" a="1"/>
  <c r="U92" i="2" s="1"/>
  <c r="U100" i="2" a="1"/>
  <c r="U100" i="2" s="1"/>
  <c r="U108" i="2" a="1"/>
  <c r="U108" i="2" s="1"/>
  <c r="U116" i="2" a="1"/>
  <c r="U116" i="2" s="1"/>
  <c r="U86" i="2" a="1"/>
  <c r="U86" i="2" s="1"/>
  <c r="U110" i="2" a="1"/>
  <c r="U110" i="2" s="1"/>
  <c r="U9" i="2" a="1"/>
  <c r="U9" i="2" s="1"/>
  <c r="U13" i="2" a="1"/>
  <c r="U13" i="2" s="1"/>
  <c r="U25" i="2" a="1"/>
  <c r="U25" i="2" s="1"/>
  <c r="U29" i="2" a="1"/>
  <c r="U29" i="2" s="1"/>
  <c r="U37" i="2" a="1"/>
  <c r="U37" i="2" s="1"/>
  <c r="U45" i="2" a="1"/>
  <c r="U45" i="2" s="1"/>
  <c r="U53" i="2" a="1"/>
  <c r="U53" i="2" s="1"/>
  <c r="U61" i="2" a="1"/>
  <c r="U61" i="2" s="1"/>
  <c r="U69" i="2" a="1"/>
  <c r="U69" i="2" s="1"/>
  <c r="U81" i="2" a="1"/>
  <c r="U81" i="2" s="1"/>
  <c r="U89" i="2" a="1"/>
  <c r="U89" i="2" s="1"/>
  <c r="U97" i="2" a="1"/>
  <c r="U97" i="2" s="1"/>
  <c r="U105" i="2" a="1"/>
  <c r="U105" i="2" s="1"/>
  <c r="U113" i="2" a="1"/>
  <c r="U113" i="2" s="1"/>
  <c r="U70" i="2" a="1"/>
  <c r="U70" i="2" s="1"/>
  <c r="U98" i="2" a="1"/>
  <c r="U98" i="2" s="1"/>
  <c r="U5" i="2" a="1"/>
  <c r="U5" i="2" s="1"/>
  <c r="U17" i="2" a="1"/>
  <c r="U17" i="2" s="1"/>
  <c r="U21" i="2" a="1"/>
  <c r="U21" i="2" s="1"/>
  <c r="U33" i="2" a="1"/>
  <c r="U33" i="2" s="1"/>
  <c r="U41" i="2" a="1"/>
  <c r="U41" i="2" s="1"/>
  <c r="U49" i="2" a="1"/>
  <c r="U49" i="2" s="1"/>
  <c r="U57" i="2" a="1"/>
  <c r="U57" i="2" s="1"/>
  <c r="U65" i="2" a="1"/>
  <c r="U65" i="2" s="1"/>
  <c r="U73" i="2" a="1"/>
  <c r="U73" i="2" s="1"/>
  <c r="U77" i="2" a="1"/>
  <c r="U77" i="2" s="1"/>
  <c r="U85" i="2" a="1"/>
  <c r="U85" i="2" s="1"/>
  <c r="U93" i="2" a="1"/>
  <c r="U93" i="2" s="1"/>
  <c r="U101" i="2" a="1"/>
  <c r="U101" i="2" s="1"/>
  <c r="U109" i="2" a="1"/>
  <c r="U109" i="2" s="1"/>
  <c r="U117" i="2" a="1"/>
  <c r="U117" i="2" s="1"/>
  <c r="U74" i="2" a="1"/>
  <c r="U74" i="2" s="1"/>
  <c r="U102" i="2" a="1"/>
  <c r="U102" i="2" s="1"/>
  <c r="Z2" i="2" a="1"/>
  <c r="Z2" i="2" s="1"/>
  <c r="Y2" i="2" a="1"/>
  <c r="Y2" i="2" s="1"/>
  <c r="Q5" i="2" a="1"/>
  <c r="Q5" i="2" s="1"/>
  <c r="Q13" i="2" a="1"/>
  <c r="Q13" i="2" s="1"/>
  <c r="Q21" i="2" a="1"/>
  <c r="Q21" i="2" s="1"/>
  <c r="Q29" i="2" a="1"/>
  <c r="Q29" i="2" s="1"/>
  <c r="Q37" i="2" a="1"/>
  <c r="Q37" i="2" s="1"/>
  <c r="Q45" i="2" a="1"/>
  <c r="Q45" i="2" s="1"/>
  <c r="Q53" i="2" a="1"/>
  <c r="Q53" i="2" s="1"/>
  <c r="Q61" i="2" a="1"/>
  <c r="Q61" i="2" s="1"/>
  <c r="Q69" i="2" a="1"/>
  <c r="Q69" i="2" s="1"/>
  <c r="Q77" i="2" a="1"/>
  <c r="Q77" i="2" s="1"/>
  <c r="Q85" i="2" a="1"/>
  <c r="Q85" i="2" s="1"/>
  <c r="Q93" i="2" a="1"/>
  <c r="Q93" i="2" s="1"/>
  <c r="Q101" i="2" a="1"/>
  <c r="Q101" i="2" s="1"/>
  <c r="Q109" i="2" a="1"/>
  <c r="Q109" i="2" s="1"/>
  <c r="Q117" i="2" a="1"/>
  <c r="Q117" i="2" s="1"/>
  <c r="P8" i="2" a="1"/>
  <c r="P8" i="2" s="1"/>
  <c r="P16" i="2" a="1"/>
  <c r="P16" i="2" s="1"/>
  <c r="P24" i="2" a="1"/>
  <c r="P24" i="2" s="1"/>
  <c r="P32" i="2" a="1"/>
  <c r="P32" i="2" s="1"/>
  <c r="P40" i="2" a="1"/>
  <c r="P40" i="2" s="1"/>
  <c r="P48" i="2" a="1"/>
  <c r="P48" i="2" s="1"/>
  <c r="P56" i="2" a="1"/>
  <c r="P56" i="2" s="1"/>
  <c r="P64" i="2" a="1"/>
  <c r="P64" i="2" s="1"/>
  <c r="P72" i="2" a="1"/>
  <c r="P72" i="2" s="1"/>
  <c r="Q6" i="2" a="1"/>
  <c r="Q6" i="2" s="1"/>
  <c r="Q14" i="2" a="1"/>
  <c r="Q14" i="2" s="1"/>
  <c r="Q22" i="2" a="1"/>
  <c r="Q22" i="2" s="1"/>
  <c r="Q30" i="2" a="1"/>
  <c r="Q30" i="2" s="1"/>
  <c r="Q38" i="2" a="1"/>
  <c r="Q38" i="2" s="1"/>
  <c r="Q46" i="2" a="1"/>
  <c r="Q46" i="2" s="1"/>
  <c r="Q54" i="2" a="1"/>
  <c r="Q54" i="2" s="1"/>
  <c r="Q62" i="2" a="1"/>
  <c r="Q62" i="2" s="1"/>
  <c r="Q70" i="2" a="1"/>
  <c r="Q70" i="2" s="1"/>
  <c r="Q78" i="2" a="1"/>
  <c r="Q78" i="2" s="1"/>
  <c r="Q86" i="2" a="1"/>
  <c r="Q86" i="2" s="1"/>
  <c r="Q94" i="2" a="1"/>
  <c r="Q94" i="2" s="1"/>
  <c r="Q102" i="2" a="1"/>
  <c r="Q102" i="2" s="1"/>
  <c r="Q110" i="2" a="1"/>
  <c r="Q110" i="2" s="1"/>
  <c r="Q118" i="2" a="1"/>
  <c r="Q118" i="2" s="1"/>
  <c r="P9" i="2" a="1"/>
  <c r="P9" i="2" s="1"/>
  <c r="P17" i="2" a="1"/>
  <c r="P17" i="2" s="1"/>
  <c r="P25" i="2" a="1"/>
  <c r="P25" i="2" s="1"/>
  <c r="P33" i="2" a="1"/>
  <c r="P33" i="2" s="1"/>
  <c r="P41" i="2" a="1"/>
  <c r="P41" i="2" s="1"/>
  <c r="P49" i="2" a="1"/>
  <c r="P49" i="2" s="1"/>
  <c r="P57" i="2" a="1"/>
  <c r="P57" i="2" s="1"/>
  <c r="P65" i="2" a="1"/>
  <c r="P65" i="2" s="1"/>
  <c r="P73" i="2" a="1"/>
  <c r="P73" i="2" s="1"/>
  <c r="P81" i="2" a="1"/>
  <c r="P81" i="2" s="1"/>
  <c r="P89" i="2" a="1"/>
  <c r="P89" i="2" s="1"/>
  <c r="P97" i="2" a="1"/>
  <c r="P97" i="2" s="1"/>
  <c r="P105" i="2" a="1"/>
  <c r="P105" i="2" s="1"/>
  <c r="P113" i="2" a="1"/>
  <c r="P113" i="2" s="1"/>
  <c r="O4" i="2" a="1"/>
  <c r="O4" i="2" s="1"/>
  <c r="O12" i="2" a="1"/>
  <c r="O12" i="2" s="1"/>
  <c r="O20" i="2" a="1"/>
  <c r="O20" i="2" s="1"/>
  <c r="O28" i="2" a="1"/>
  <c r="O28" i="2" s="1"/>
  <c r="O36" i="2" a="1"/>
  <c r="O36" i="2" s="1"/>
  <c r="O44" i="2" a="1"/>
  <c r="O44" i="2" s="1"/>
  <c r="O52" i="2" a="1"/>
  <c r="O52" i="2" s="1"/>
  <c r="O60" i="2" a="1"/>
  <c r="O60" i="2" s="1"/>
  <c r="O68" i="2" a="1"/>
  <c r="O68" i="2" s="1"/>
  <c r="O76" i="2" a="1"/>
  <c r="O76" i="2" s="1"/>
  <c r="O84" i="2" a="1"/>
  <c r="O84" i="2" s="1"/>
  <c r="O92" i="2" a="1"/>
  <c r="O92" i="2" s="1"/>
  <c r="O100" i="2" a="1"/>
  <c r="O100" i="2" s="1"/>
  <c r="O108" i="2" a="1"/>
  <c r="O108" i="2" s="1"/>
  <c r="O116" i="2" a="1"/>
  <c r="O116" i="2" s="1"/>
  <c r="Q23" i="2" a="1"/>
  <c r="Q23" i="2" s="1"/>
  <c r="Q31" i="2" a="1"/>
  <c r="Q31" i="2" s="1"/>
  <c r="Q39" i="2" a="1"/>
  <c r="Q39" i="2" s="1"/>
  <c r="Q47" i="2" a="1"/>
  <c r="Q47" i="2" s="1"/>
  <c r="Q95" i="2" a="1"/>
  <c r="Q95" i="2" s="1"/>
  <c r="P18" i="2" a="1"/>
  <c r="P18" i="2" s="1"/>
  <c r="P66" i="2" a="1"/>
  <c r="P66" i="2" s="1"/>
  <c r="P106" i="2" a="1"/>
  <c r="P106" i="2" s="1"/>
  <c r="O29" i="2" a="1"/>
  <c r="O29" i="2" s="1"/>
  <c r="O77" i="2" a="1"/>
  <c r="O77" i="2" s="1"/>
  <c r="Q7" i="2" a="1"/>
  <c r="Q7" i="2" s="1"/>
  <c r="Q15" i="2" a="1"/>
  <c r="Q15" i="2" s="1"/>
  <c r="Q8" i="2" a="1"/>
  <c r="Q8" i="2" s="1"/>
  <c r="Q16" i="2" a="1"/>
  <c r="Q16" i="2" s="1"/>
  <c r="Q24" i="2" a="1"/>
  <c r="Q24" i="2" s="1"/>
  <c r="Q32" i="2" a="1"/>
  <c r="Q32" i="2" s="1"/>
  <c r="Q40" i="2" a="1"/>
  <c r="Q40" i="2" s="1"/>
  <c r="Q48" i="2" a="1"/>
  <c r="Q48" i="2" s="1"/>
  <c r="Q56" i="2" a="1"/>
  <c r="Q56" i="2" s="1"/>
  <c r="Q64" i="2" a="1"/>
  <c r="Q64" i="2" s="1"/>
  <c r="Q72" i="2" a="1"/>
  <c r="Q72" i="2" s="1"/>
  <c r="Q80" i="2" a="1"/>
  <c r="Q80" i="2" s="1"/>
  <c r="Q88" i="2" a="1"/>
  <c r="Q88" i="2" s="1"/>
  <c r="Q96" i="2" a="1"/>
  <c r="Q96" i="2" s="1"/>
  <c r="Q104" i="2" a="1"/>
  <c r="Q104" i="2" s="1"/>
  <c r="Q112" i="2" a="1"/>
  <c r="Q112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51" i="2" a="1"/>
  <c r="P51" i="2" s="1"/>
  <c r="P59" i="2" a="1"/>
  <c r="P59" i="2" s="1"/>
  <c r="P67" i="2" a="1"/>
  <c r="P67" i="2" s="1"/>
  <c r="P75" i="2" a="1"/>
  <c r="P75" i="2" s="1"/>
  <c r="P83" i="2" a="1"/>
  <c r="P83" i="2" s="1"/>
  <c r="P91" i="2" a="1"/>
  <c r="P91" i="2" s="1"/>
  <c r="P99" i="2" a="1"/>
  <c r="P99" i="2" s="1"/>
  <c r="P107" i="2" a="1"/>
  <c r="P107" i="2" s="1"/>
  <c r="P115" i="2" a="1"/>
  <c r="P115" i="2" s="1"/>
  <c r="O6" i="2" a="1"/>
  <c r="O6" i="2" s="1"/>
  <c r="O14" i="2" a="1"/>
  <c r="O14" i="2" s="1"/>
  <c r="O22" i="2" a="1"/>
  <c r="O22" i="2" s="1"/>
  <c r="O30" i="2" a="1"/>
  <c r="O30" i="2" s="1"/>
  <c r="O38" i="2" a="1"/>
  <c r="O38" i="2" s="1"/>
  <c r="O46" i="2" a="1"/>
  <c r="O46" i="2" s="1"/>
  <c r="O54" i="2" a="1"/>
  <c r="O54" i="2" s="1"/>
  <c r="O62" i="2" a="1"/>
  <c r="O62" i="2" s="1"/>
  <c r="O70" i="2" a="1"/>
  <c r="O70" i="2" s="1"/>
  <c r="O78" i="2" a="1"/>
  <c r="O78" i="2" s="1"/>
  <c r="O86" i="2" a="1"/>
  <c r="O86" i="2" s="1"/>
  <c r="O94" i="2" a="1"/>
  <c r="O94" i="2" s="1"/>
  <c r="O102" i="2" a="1"/>
  <c r="O102" i="2" s="1"/>
  <c r="O110" i="2" a="1"/>
  <c r="O110" i="2" s="1"/>
  <c r="O118" i="2" a="1"/>
  <c r="O118" i="2" s="1"/>
  <c r="O53" i="2" a="1"/>
  <c r="O53" i="2" s="1"/>
  <c r="O101" i="2" a="1"/>
  <c r="O101" i="2" s="1"/>
  <c r="Q9" i="2" a="1"/>
  <c r="Q9" i="2" s="1"/>
  <c r="Q17" i="2" a="1"/>
  <c r="Q17" i="2" s="1"/>
  <c r="Q25" i="2" a="1"/>
  <c r="Q25" i="2" s="1"/>
  <c r="Q33" i="2" a="1"/>
  <c r="Q33" i="2" s="1"/>
  <c r="Q41" i="2" a="1"/>
  <c r="Q41" i="2" s="1"/>
  <c r="Q49" i="2" a="1"/>
  <c r="Q49" i="2" s="1"/>
  <c r="Q57" i="2" a="1"/>
  <c r="Q57" i="2" s="1"/>
  <c r="Q65" i="2" a="1"/>
  <c r="Q65" i="2" s="1"/>
  <c r="Q73" i="2" a="1"/>
  <c r="Q73" i="2" s="1"/>
  <c r="Q81" i="2" a="1"/>
  <c r="Q81" i="2" s="1"/>
  <c r="Q89" i="2" a="1"/>
  <c r="Q89" i="2" s="1"/>
  <c r="Q97" i="2" a="1"/>
  <c r="Q97" i="2" s="1"/>
  <c r="Q105" i="2" a="1"/>
  <c r="Q105" i="2" s="1"/>
  <c r="Q113" i="2" a="1"/>
  <c r="Q113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2" i="2" a="1"/>
  <c r="P52" i="2" s="1"/>
  <c r="P60" i="2" a="1"/>
  <c r="P60" i="2" s="1"/>
  <c r="P68" i="2" a="1"/>
  <c r="P68" i="2" s="1"/>
  <c r="P76" i="2" a="1"/>
  <c r="P76" i="2" s="1"/>
  <c r="P84" i="2" a="1"/>
  <c r="P84" i="2" s="1"/>
  <c r="P92" i="2" a="1"/>
  <c r="P92" i="2" s="1"/>
  <c r="P100" i="2" a="1"/>
  <c r="P100" i="2" s="1"/>
  <c r="P108" i="2" a="1"/>
  <c r="P108" i="2" s="1"/>
  <c r="P116" i="2" a="1"/>
  <c r="P116" i="2" s="1"/>
  <c r="O7" i="2" a="1"/>
  <c r="O7" i="2" s="1"/>
  <c r="O15" i="2" a="1"/>
  <c r="O15" i="2" s="1"/>
  <c r="O23" i="2" a="1"/>
  <c r="O23" i="2" s="1"/>
  <c r="O31" i="2" a="1"/>
  <c r="O31" i="2" s="1"/>
  <c r="O39" i="2" a="1"/>
  <c r="O39" i="2" s="1"/>
  <c r="O47" i="2" a="1"/>
  <c r="O47" i="2" s="1"/>
  <c r="O55" i="2" a="1"/>
  <c r="O55" i="2" s="1"/>
  <c r="O63" i="2" a="1"/>
  <c r="O63" i="2" s="1"/>
  <c r="O71" i="2" a="1"/>
  <c r="O71" i="2" s="1"/>
  <c r="O79" i="2" a="1"/>
  <c r="O79" i="2" s="1"/>
  <c r="O87" i="2" a="1"/>
  <c r="O87" i="2" s="1"/>
  <c r="O95" i="2" a="1"/>
  <c r="O95" i="2" s="1"/>
  <c r="O103" i="2" a="1"/>
  <c r="O103" i="2" s="1"/>
  <c r="O111" i="2" a="1"/>
  <c r="O111" i="2" s="1"/>
  <c r="O64" i="2" a="1"/>
  <c r="O64" i="2" s="1"/>
  <c r="O80" i="2" a="1"/>
  <c r="O80" i="2" s="1"/>
  <c r="O96" i="2" a="1"/>
  <c r="O96" i="2" s="1"/>
  <c r="O112" i="2" a="1"/>
  <c r="O112" i="2" s="1"/>
  <c r="O35" i="2" a="1"/>
  <c r="O35" i="2" s="1"/>
  <c r="O67" i="2" a="1"/>
  <c r="O67" i="2" s="1"/>
  <c r="O99" i="2" a="1"/>
  <c r="O99" i="2" s="1"/>
  <c r="Q63" i="2" a="1"/>
  <c r="Q63" i="2" s="1"/>
  <c r="Q103" i="2" a="1"/>
  <c r="Q103" i="2" s="1"/>
  <c r="P26" i="2" a="1"/>
  <c r="P26" i="2" s="1"/>
  <c r="P74" i="2" a="1"/>
  <c r="P74" i="2" s="1"/>
  <c r="P114" i="2" a="1"/>
  <c r="P114" i="2" s="1"/>
  <c r="O37" i="2" a="1"/>
  <c r="O37" i="2" s="1"/>
  <c r="O93" i="2" a="1"/>
  <c r="O93" i="2" s="1"/>
  <c r="Q10" i="2" a="1"/>
  <c r="Q10" i="2" s="1"/>
  <c r="Q18" i="2" a="1"/>
  <c r="Q18" i="2" s="1"/>
  <c r="Q26" i="2" a="1"/>
  <c r="Q26" i="2" s="1"/>
  <c r="Q34" i="2" a="1"/>
  <c r="Q34" i="2" s="1"/>
  <c r="Q42" i="2" a="1"/>
  <c r="Q42" i="2" s="1"/>
  <c r="Q50" i="2" a="1"/>
  <c r="Q50" i="2" s="1"/>
  <c r="Q58" i="2" a="1"/>
  <c r="Q58" i="2" s="1"/>
  <c r="Q66" i="2" a="1"/>
  <c r="Q66" i="2" s="1"/>
  <c r="Q74" i="2" a="1"/>
  <c r="Q74" i="2" s="1"/>
  <c r="Q82" i="2" a="1"/>
  <c r="Q82" i="2" s="1"/>
  <c r="Q90" i="2" a="1"/>
  <c r="Q90" i="2" s="1"/>
  <c r="Q98" i="2" a="1"/>
  <c r="Q98" i="2" s="1"/>
  <c r="Q106" i="2" a="1"/>
  <c r="Q106" i="2" s="1"/>
  <c r="Q114" i="2" a="1"/>
  <c r="Q114" i="2" s="1"/>
  <c r="P5" i="2" a="1"/>
  <c r="P5" i="2" s="1"/>
  <c r="P13" i="2" a="1"/>
  <c r="P13" i="2" s="1"/>
  <c r="P21" i="2" a="1"/>
  <c r="P21" i="2" s="1"/>
  <c r="P29" i="2" a="1"/>
  <c r="P29" i="2" s="1"/>
  <c r="P37" i="2" a="1"/>
  <c r="P37" i="2" s="1"/>
  <c r="P45" i="2" a="1"/>
  <c r="P45" i="2" s="1"/>
  <c r="P53" i="2" a="1"/>
  <c r="P53" i="2" s="1"/>
  <c r="P61" i="2" a="1"/>
  <c r="P61" i="2" s="1"/>
  <c r="P69" i="2" a="1"/>
  <c r="P69" i="2" s="1"/>
  <c r="P77" i="2" a="1"/>
  <c r="P77" i="2" s="1"/>
  <c r="P85" i="2" a="1"/>
  <c r="P85" i="2" s="1"/>
  <c r="P93" i="2" a="1"/>
  <c r="P93" i="2" s="1"/>
  <c r="P101" i="2" a="1"/>
  <c r="P101" i="2" s="1"/>
  <c r="P109" i="2" a="1"/>
  <c r="P109" i="2" s="1"/>
  <c r="P117" i="2" a="1"/>
  <c r="P117" i="2" s="1"/>
  <c r="O8" i="2" a="1"/>
  <c r="O8" i="2" s="1"/>
  <c r="O16" i="2" a="1"/>
  <c r="O16" i="2" s="1"/>
  <c r="O24" i="2" a="1"/>
  <c r="O24" i="2" s="1"/>
  <c r="O32" i="2" a="1"/>
  <c r="O32" i="2" s="1"/>
  <c r="O40" i="2" a="1"/>
  <c r="O40" i="2" s="1"/>
  <c r="O48" i="2" a="1"/>
  <c r="O48" i="2" s="1"/>
  <c r="O56" i="2" a="1"/>
  <c r="O56" i="2" s="1"/>
  <c r="O72" i="2" a="1"/>
  <c r="O72" i="2" s="1"/>
  <c r="O88" i="2" a="1"/>
  <c r="O88" i="2" s="1"/>
  <c r="O104" i="2" a="1"/>
  <c r="O104" i="2" s="1"/>
  <c r="O27" i="2" a="1"/>
  <c r="O27" i="2" s="1"/>
  <c r="O59" i="2" a="1"/>
  <c r="O59" i="2" s="1"/>
  <c r="O91" i="2" a="1"/>
  <c r="O91" i="2" s="1"/>
  <c r="Q55" i="2" a="1"/>
  <c r="Q55" i="2" s="1"/>
  <c r="Q87" i="2" a="1"/>
  <c r="Q87" i="2" s="1"/>
  <c r="P10" i="2" a="1"/>
  <c r="P10" i="2" s="1"/>
  <c r="P50" i="2" a="1"/>
  <c r="P50" i="2" s="1"/>
  <c r="P90" i="2" a="1"/>
  <c r="P90" i="2" s="1"/>
  <c r="O13" i="2" a="1"/>
  <c r="O13" i="2" s="1"/>
  <c r="O61" i="2" a="1"/>
  <c r="O61" i="2" s="1"/>
  <c r="O109" i="2" a="1"/>
  <c r="O109" i="2" s="1"/>
  <c r="Q3" i="2" a="1"/>
  <c r="Q3" i="2" s="1"/>
  <c r="Q11" i="2" a="1"/>
  <c r="Q11" i="2" s="1"/>
  <c r="Q19" i="2" a="1"/>
  <c r="Q19" i="2" s="1"/>
  <c r="Q27" i="2" a="1"/>
  <c r="Q27" i="2" s="1"/>
  <c r="Q35" i="2" a="1"/>
  <c r="Q35" i="2" s="1"/>
  <c r="Q43" i="2" a="1"/>
  <c r="Q43" i="2" s="1"/>
  <c r="Q51" i="2" a="1"/>
  <c r="Q51" i="2" s="1"/>
  <c r="Q59" i="2" a="1"/>
  <c r="Q59" i="2" s="1"/>
  <c r="Q67" i="2" a="1"/>
  <c r="Q67" i="2" s="1"/>
  <c r="Q75" i="2" a="1"/>
  <c r="Q75" i="2" s="1"/>
  <c r="Q83" i="2" a="1"/>
  <c r="Q83" i="2" s="1"/>
  <c r="Q91" i="2" a="1"/>
  <c r="Q91" i="2" s="1"/>
  <c r="Q99" i="2" a="1"/>
  <c r="Q99" i="2" s="1"/>
  <c r="Q107" i="2" a="1"/>
  <c r="Q107" i="2" s="1"/>
  <c r="Q115" i="2" a="1"/>
  <c r="Q115" i="2" s="1"/>
  <c r="P6" i="2" a="1"/>
  <c r="P6" i="2" s="1"/>
  <c r="P14" i="2" a="1"/>
  <c r="P14" i="2" s="1"/>
  <c r="P22" i="2" a="1"/>
  <c r="P22" i="2" s="1"/>
  <c r="P30" i="2" a="1"/>
  <c r="P30" i="2" s="1"/>
  <c r="P38" i="2" a="1"/>
  <c r="P38" i="2" s="1"/>
  <c r="P46" i="2" a="1"/>
  <c r="P46" i="2" s="1"/>
  <c r="P54" i="2" a="1"/>
  <c r="P54" i="2" s="1"/>
  <c r="P62" i="2" a="1"/>
  <c r="P62" i="2" s="1"/>
  <c r="P70" i="2" a="1"/>
  <c r="P70" i="2" s="1"/>
  <c r="P78" i="2" a="1"/>
  <c r="P78" i="2" s="1"/>
  <c r="P86" i="2" a="1"/>
  <c r="P86" i="2" s="1"/>
  <c r="P94" i="2" a="1"/>
  <c r="P94" i="2" s="1"/>
  <c r="P102" i="2" a="1"/>
  <c r="P102" i="2" s="1"/>
  <c r="P110" i="2" a="1"/>
  <c r="P110" i="2" s="1"/>
  <c r="P118" i="2" a="1"/>
  <c r="P118" i="2" s="1"/>
  <c r="O9" i="2" a="1"/>
  <c r="O9" i="2" s="1"/>
  <c r="O17" i="2" a="1"/>
  <c r="O17" i="2" s="1"/>
  <c r="O25" i="2" a="1"/>
  <c r="O25" i="2" s="1"/>
  <c r="O33" i="2" a="1"/>
  <c r="O33" i="2" s="1"/>
  <c r="O41" i="2" a="1"/>
  <c r="O41" i="2" s="1"/>
  <c r="O49" i="2" a="1"/>
  <c r="O49" i="2" s="1"/>
  <c r="O57" i="2" a="1"/>
  <c r="O57" i="2" s="1"/>
  <c r="O65" i="2" a="1"/>
  <c r="O65" i="2" s="1"/>
  <c r="O73" i="2" a="1"/>
  <c r="O73" i="2" s="1"/>
  <c r="O81" i="2" a="1"/>
  <c r="O81" i="2" s="1"/>
  <c r="O89" i="2" a="1"/>
  <c r="O89" i="2" s="1"/>
  <c r="O97" i="2" a="1"/>
  <c r="O97" i="2" s="1"/>
  <c r="O105" i="2" a="1"/>
  <c r="O105" i="2" s="1"/>
  <c r="O113" i="2" a="1"/>
  <c r="O113" i="2" s="1"/>
  <c r="O114" i="2" a="1"/>
  <c r="O114" i="2" s="1"/>
  <c r="P80" i="2" a="1"/>
  <c r="P80" i="2" s="1"/>
  <c r="P96" i="2" a="1"/>
  <c r="P96" i="2" s="1"/>
  <c r="P112" i="2" a="1"/>
  <c r="P112" i="2" s="1"/>
  <c r="O11" i="2" a="1"/>
  <c r="O11" i="2" s="1"/>
  <c r="O43" i="2" a="1"/>
  <c r="O43" i="2" s="1"/>
  <c r="O75" i="2" a="1"/>
  <c r="O75" i="2" s="1"/>
  <c r="O115" i="2" a="1"/>
  <c r="O115" i="2" s="1"/>
  <c r="Q79" i="2" a="1"/>
  <c r="Q79" i="2" s="1"/>
  <c r="P2" i="2" a="1"/>
  <c r="P2" i="2" s="1"/>
  <c r="P42" i="2" a="1"/>
  <c r="P42" i="2" s="1"/>
  <c r="P82" i="2" a="1"/>
  <c r="P82" i="2" s="1"/>
  <c r="O5" i="2" a="1"/>
  <c r="O5" i="2" s="1"/>
  <c r="O45" i="2" a="1"/>
  <c r="O45" i="2" s="1"/>
  <c r="O85" i="2" a="1"/>
  <c r="O85" i="2" s="1"/>
  <c r="Q4" i="2" a="1"/>
  <c r="Q4" i="2" s="1"/>
  <c r="Q12" i="2" a="1"/>
  <c r="Q12" i="2" s="1"/>
  <c r="Q20" i="2" a="1"/>
  <c r="Q20" i="2" s="1"/>
  <c r="Q28" i="2" a="1"/>
  <c r="Q28" i="2" s="1"/>
  <c r="Q36" i="2" a="1"/>
  <c r="Q36" i="2" s="1"/>
  <c r="Q44" i="2" a="1"/>
  <c r="Q44" i="2" s="1"/>
  <c r="Q52" i="2" a="1"/>
  <c r="Q52" i="2" s="1"/>
  <c r="Q60" i="2" a="1"/>
  <c r="Q60" i="2" s="1"/>
  <c r="Q68" i="2" a="1"/>
  <c r="Q68" i="2" s="1"/>
  <c r="Q76" i="2" a="1"/>
  <c r="Q76" i="2" s="1"/>
  <c r="Q84" i="2" a="1"/>
  <c r="Q84" i="2" s="1"/>
  <c r="Q92" i="2" a="1"/>
  <c r="Q92" i="2" s="1"/>
  <c r="Q100" i="2" a="1"/>
  <c r="Q100" i="2" s="1"/>
  <c r="Q108" i="2" a="1"/>
  <c r="Q108" i="2" s="1"/>
  <c r="Q116" i="2" a="1"/>
  <c r="Q116" i="2" s="1"/>
  <c r="P7" i="2" a="1"/>
  <c r="P7" i="2" s="1"/>
  <c r="P15" i="2" a="1"/>
  <c r="P15" i="2" s="1"/>
  <c r="P23" i="2" a="1"/>
  <c r="P23" i="2" s="1"/>
  <c r="P31" i="2" a="1"/>
  <c r="P31" i="2" s="1"/>
  <c r="P39" i="2" a="1"/>
  <c r="P39" i="2" s="1"/>
  <c r="P47" i="2" a="1"/>
  <c r="P47" i="2" s="1"/>
  <c r="P55" i="2" a="1"/>
  <c r="P55" i="2" s="1"/>
  <c r="P63" i="2" a="1"/>
  <c r="P63" i="2" s="1"/>
  <c r="P71" i="2" a="1"/>
  <c r="P71" i="2" s="1"/>
  <c r="P79" i="2" a="1"/>
  <c r="P79" i="2" s="1"/>
  <c r="P87" i="2" a="1"/>
  <c r="P87" i="2" s="1"/>
  <c r="P95" i="2" a="1"/>
  <c r="P95" i="2" s="1"/>
  <c r="P103" i="2" a="1"/>
  <c r="P103" i="2" s="1"/>
  <c r="P111" i="2" a="1"/>
  <c r="P111" i="2" s="1"/>
  <c r="O2" i="2" a="1"/>
  <c r="O2" i="2" s="1"/>
  <c r="O10" i="2" a="1"/>
  <c r="O10" i="2" s="1"/>
  <c r="O18" i="2" a="1"/>
  <c r="O18" i="2" s="1"/>
  <c r="O26" i="2" a="1"/>
  <c r="O26" i="2" s="1"/>
  <c r="O34" i="2" a="1"/>
  <c r="O34" i="2" s="1"/>
  <c r="O42" i="2" a="1"/>
  <c r="O42" i="2" s="1"/>
  <c r="O50" i="2" a="1"/>
  <c r="O50" i="2" s="1"/>
  <c r="O58" i="2" a="1"/>
  <c r="O58" i="2" s="1"/>
  <c r="O66" i="2" a="1"/>
  <c r="O66" i="2" s="1"/>
  <c r="O74" i="2" a="1"/>
  <c r="O74" i="2" s="1"/>
  <c r="O82" i="2" a="1"/>
  <c r="O82" i="2" s="1"/>
  <c r="O90" i="2" a="1"/>
  <c r="O90" i="2" s="1"/>
  <c r="O98" i="2" a="1"/>
  <c r="O98" i="2" s="1"/>
  <c r="O106" i="2" a="1"/>
  <c r="O106" i="2" s="1"/>
  <c r="P88" i="2" a="1"/>
  <c r="P88" i="2" s="1"/>
  <c r="P104" i="2" a="1"/>
  <c r="P104" i="2" s="1"/>
  <c r="O3" i="2" a="1"/>
  <c r="O3" i="2" s="1"/>
  <c r="O19" i="2" a="1"/>
  <c r="O19" i="2" s="1"/>
  <c r="O51" i="2" a="1"/>
  <c r="O51" i="2" s="1"/>
  <c r="O83" i="2" a="1"/>
  <c r="O83" i="2" s="1"/>
  <c r="O107" i="2" a="1"/>
  <c r="O107" i="2" s="1"/>
  <c r="Q71" i="2" a="1"/>
  <c r="Q71" i="2" s="1"/>
  <c r="Q111" i="2" a="1"/>
  <c r="Q111" i="2" s="1"/>
  <c r="P34" i="2" a="1"/>
  <c r="P34" i="2" s="1"/>
  <c r="P58" i="2" a="1"/>
  <c r="P58" i="2" s="1"/>
  <c r="P98" i="2" a="1"/>
  <c r="P98" i="2" s="1"/>
  <c r="O21" i="2" a="1"/>
  <c r="O21" i="2" s="1"/>
  <c r="O69" i="2" a="1"/>
  <c r="O69" i="2" s="1"/>
  <c r="O117" i="2" a="1"/>
  <c r="O117" i="2" s="1"/>
  <c r="AJ1" i="2" a="1"/>
  <c r="AJ1" i="2" s="1"/>
  <c r="W2" i="2" a="1"/>
  <c r="W2" i="2" s="1"/>
  <c r="L2" i="2" a="1"/>
  <c r="L2" i="2" s="1"/>
  <c r="B37" i="1"/>
  <c r="G37" i="1"/>
  <c r="B38" i="1"/>
  <c r="G38" i="1"/>
  <c r="B27" i="1"/>
  <c r="B28" i="1"/>
  <c r="G27" i="1"/>
  <c r="G28" i="1"/>
  <c r="H28" i="1"/>
  <c r="H27" i="1"/>
  <c r="F27" i="1" l="1"/>
  <c r="I37" i="1"/>
  <c r="I38" i="1"/>
  <c r="I27" i="1"/>
  <c r="I28" i="1"/>
  <c r="G80" i="1" l="1"/>
  <c r="D80" i="1" s="1"/>
  <c r="G89" i="1"/>
  <c r="G90" i="1"/>
  <c r="D90" i="1" s="1"/>
  <c r="G91" i="1"/>
  <c r="G92" i="1"/>
  <c r="G93" i="1"/>
  <c r="G95" i="1"/>
  <c r="D95" i="1" s="1"/>
  <c r="D79" i="1"/>
  <c r="G20" i="1"/>
  <c r="H20" i="1"/>
  <c r="B7" i="1"/>
  <c r="H3" i="2"/>
  <c r="H2" i="2"/>
  <c r="B33" i="1"/>
  <c r="B34" i="1"/>
  <c r="G33" i="1"/>
  <c r="G34" i="1"/>
  <c r="B52" i="1"/>
  <c r="B53" i="1"/>
  <c r="B54" i="1"/>
  <c r="B55" i="1"/>
  <c r="G52" i="1"/>
  <c r="D52" i="1" s="1"/>
  <c r="G53" i="1"/>
  <c r="D53" i="1" s="1"/>
  <c r="G54" i="1"/>
  <c r="D54" i="1" s="1"/>
  <c r="G55" i="1"/>
  <c r="H52" i="1"/>
  <c r="H53" i="1"/>
  <c r="H54" i="1"/>
  <c r="H55" i="1"/>
  <c r="A2" i="7"/>
  <c r="B91" i="1"/>
  <c r="B92" i="1"/>
  <c r="B93" i="1"/>
  <c r="B95" i="1"/>
  <c r="F2" i="2"/>
  <c r="F3" i="2"/>
  <c r="H37" i="1"/>
  <c r="AK1" i="2" l="1" a="1"/>
  <c r="AK1" i="2" s="1"/>
  <c r="D55" i="1"/>
  <c r="I55" i="1"/>
  <c r="F55" i="1"/>
  <c r="I53" i="1"/>
  <c r="F53" i="1"/>
  <c r="I7" i="1"/>
  <c r="I34" i="1"/>
  <c r="I20" i="1"/>
  <c r="F20" i="1"/>
  <c r="I52" i="1"/>
  <c r="F52" i="1"/>
  <c r="I33" i="1"/>
  <c r="I54" i="1"/>
  <c r="F54" i="1"/>
  <c r="H34" i="1"/>
  <c r="H33" i="1"/>
  <c r="F38" i="1"/>
  <c r="H38" i="1"/>
  <c r="H22" i="1"/>
  <c r="H26" i="1"/>
  <c r="H50" i="1"/>
  <c r="H51" i="1"/>
  <c r="H62" i="1"/>
  <c r="H63" i="1"/>
  <c r="H64" i="1"/>
  <c r="H65" i="1"/>
  <c r="H66" i="1"/>
  <c r="H67" i="1"/>
  <c r="G2" i="1"/>
  <c r="G3" i="1"/>
  <c r="G7" i="1"/>
  <c r="G8" i="1"/>
  <c r="G12" i="1"/>
  <c r="D12" i="1" s="1"/>
  <c r="G13" i="1"/>
  <c r="D13" i="1" s="1"/>
  <c r="G22" i="1"/>
  <c r="D22" i="1" s="1"/>
  <c r="G23" i="1"/>
  <c r="G24" i="1"/>
  <c r="G25" i="1"/>
  <c r="G26" i="1"/>
  <c r="G29" i="1"/>
  <c r="G30" i="1"/>
  <c r="G31" i="1"/>
  <c r="G32" i="1"/>
  <c r="G35" i="1"/>
  <c r="G36" i="1"/>
  <c r="G39" i="1"/>
  <c r="G40" i="1"/>
  <c r="G41" i="1"/>
  <c r="G42" i="1"/>
  <c r="G43" i="1"/>
  <c r="G44" i="1"/>
  <c r="G45" i="1"/>
  <c r="G46" i="1"/>
  <c r="G47" i="1"/>
  <c r="G48" i="1"/>
  <c r="G50" i="1"/>
  <c r="G51" i="1"/>
  <c r="G61" i="1"/>
  <c r="G62" i="1"/>
  <c r="G63" i="1"/>
  <c r="G64" i="1"/>
  <c r="G65" i="1"/>
  <c r="G66" i="1"/>
  <c r="G67" i="1"/>
  <c r="H2" i="1"/>
  <c r="H3" i="1"/>
  <c r="H7" i="1"/>
  <c r="H8" i="1"/>
  <c r="H12" i="1"/>
  <c r="H13" i="1"/>
  <c r="H23" i="1"/>
  <c r="H24" i="1"/>
  <c r="H25" i="1"/>
  <c r="H29" i="1"/>
  <c r="H30" i="1"/>
  <c r="H31" i="1"/>
  <c r="H32" i="1"/>
  <c r="H35" i="1"/>
  <c r="H36" i="1"/>
  <c r="H39" i="1"/>
  <c r="H40" i="1"/>
  <c r="H41" i="1"/>
  <c r="H42" i="1"/>
  <c r="H43" i="1"/>
  <c r="H44" i="1"/>
  <c r="H45" i="1"/>
  <c r="H46" i="1"/>
  <c r="H47" i="1"/>
  <c r="H48" i="1"/>
  <c r="H61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9" i="1"/>
  <c r="F29" i="1" l="1"/>
  <c r="F25" i="1"/>
  <c r="I29" i="1"/>
  <c r="I25" i="1"/>
  <c r="B99" i="1"/>
  <c r="B98" i="1"/>
  <c r="D98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B3" i="1"/>
  <c r="B8" i="1"/>
  <c r="I8" i="1" s="1"/>
  <c r="B23" i="1"/>
  <c r="F23" i="1" s="1"/>
  <c r="B24" i="1"/>
  <c r="F24" i="1" s="1"/>
  <c r="B26" i="1"/>
  <c r="F26" i="1" s="1"/>
  <c r="B30" i="1"/>
  <c r="B31" i="1"/>
  <c r="B32" i="1"/>
  <c r="B35" i="1"/>
  <c r="F35" i="1" s="1"/>
  <c r="B36" i="1"/>
  <c r="F36" i="1" s="1"/>
  <c r="B39" i="1"/>
  <c r="B40" i="1"/>
  <c r="D40" i="1" s="1"/>
  <c r="B41" i="1"/>
  <c r="B42" i="1"/>
  <c r="B43" i="1"/>
  <c r="B44" i="1"/>
  <c r="B45" i="1"/>
  <c r="B46" i="1"/>
  <c r="B47" i="1"/>
  <c r="B48" i="1"/>
  <c r="F48" i="1" s="1"/>
  <c r="B50" i="1"/>
  <c r="F50" i="1" s="1"/>
  <c r="B51" i="1"/>
  <c r="F51" i="1" s="1"/>
  <c r="B61" i="1"/>
  <c r="F61" i="1" s="1"/>
  <c r="B62" i="1"/>
  <c r="F62" i="1" s="1"/>
  <c r="B63" i="1"/>
  <c r="F63" i="1" s="1"/>
  <c r="B64" i="1"/>
  <c r="F64" i="1" s="1"/>
  <c r="B65" i="1"/>
  <c r="F65" i="1" s="1"/>
  <c r="B66" i="1"/>
  <c r="B67" i="1"/>
  <c r="F67" i="1" s="1"/>
  <c r="F7" i="1"/>
  <c r="F34" i="1"/>
  <c r="F37" i="1"/>
  <c r="A2" i="6"/>
  <c r="B80" i="1"/>
  <c r="B89" i="1"/>
  <c r="B90" i="1"/>
  <c r="B79" i="1"/>
  <c r="B74" i="1"/>
  <c r="D74" i="1"/>
  <c r="D67" i="1" l="1"/>
  <c r="F66" i="1"/>
  <c r="D66" i="1"/>
  <c r="D65" i="1"/>
  <c r="D64" i="1"/>
  <c r="D51" i="1"/>
  <c r="D50" i="1"/>
  <c r="I40" i="1"/>
  <c r="I47" i="1"/>
  <c r="F47" i="1"/>
  <c r="I39" i="1"/>
  <c r="I46" i="1"/>
  <c r="F46" i="1"/>
  <c r="I22" i="1"/>
  <c r="F22" i="1"/>
  <c r="I45" i="1"/>
  <c r="F45" i="1"/>
  <c r="I44" i="1"/>
  <c r="I32" i="1"/>
  <c r="I31" i="1"/>
  <c r="I43" i="1"/>
  <c r="I42" i="1"/>
  <c r="I30" i="1"/>
  <c r="I41" i="1"/>
  <c r="F32" i="1"/>
  <c r="F31" i="1"/>
  <c r="F44" i="1"/>
  <c r="I65" i="1"/>
  <c r="I36" i="1"/>
  <c r="I23" i="1"/>
  <c r="F13" i="1"/>
  <c r="I13" i="1"/>
  <c r="I67" i="1"/>
  <c r="I63" i="1"/>
  <c r="I50" i="1"/>
  <c r="I35" i="1"/>
  <c r="F12" i="1"/>
  <c r="I12" i="1"/>
  <c r="I61" i="1"/>
  <c r="I24" i="1"/>
  <c r="F2" i="1"/>
  <c r="I2" i="1"/>
  <c r="I64" i="1"/>
  <c r="I51" i="1"/>
  <c r="I66" i="1"/>
  <c r="I62" i="1"/>
  <c r="I48" i="1"/>
  <c r="I26" i="1"/>
  <c r="F3" i="1"/>
  <c r="I3" i="1"/>
  <c r="F43" i="1"/>
  <c r="F39" i="1"/>
  <c r="F42" i="1"/>
  <c r="F30" i="1"/>
  <c r="F41" i="1"/>
  <c r="F33" i="1"/>
  <c r="F40" i="1"/>
  <c r="F8" i="1"/>
  <c r="D62" i="1"/>
  <c r="D48" i="1"/>
  <c r="D31" i="1"/>
  <c r="D8" i="1"/>
  <c r="D61" i="1"/>
  <c r="D3" i="1"/>
  <c r="D23" i="1"/>
  <c r="D63" i="1"/>
  <c r="D32" i="1"/>
  <c r="D24" i="1"/>
  <c r="D2" i="1"/>
  <c r="AA3" i="2" a="1"/>
  <c r="AA3" i="2" s="1"/>
  <c r="AA7" i="2" a="1"/>
  <c r="AA7" i="2" s="1"/>
  <c r="AA11" i="2" a="1"/>
  <c r="AA11" i="2" s="1"/>
  <c r="AA15" i="2" a="1"/>
  <c r="AA15" i="2" s="1"/>
  <c r="AA19" i="2" a="1"/>
  <c r="AA19" i="2" s="1"/>
  <c r="AA23" i="2" a="1"/>
  <c r="AA23" i="2" s="1"/>
  <c r="AA27" i="2" a="1"/>
  <c r="AA27" i="2" s="1"/>
  <c r="AA31" i="2" a="1"/>
  <c r="AA31" i="2" s="1"/>
  <c r="AA35" i="2" a="1"/>
  <c r="AA35" i="2" s="1"/>
  <c r="AA39" i="2" a="1"/>
  <c r="AA39" i="2" s="1"/>
  <c r="AA43" i="2" a="1"/>
  <c r="AA43" i="2" s="1"/>
  <c r="AA47" i="2" a="1"/>
  <c r="AA47" i="2" s="1"/>
  <c r="AA51" i="2" a="1"/>
  <c r="AA51" i="2" s="1"/>
  <c r="AA55" i="2" a="1"/>
  <c r="AA55" i="2" s="1"/>
  <c r="AA59" i="2" a="1"/>
  <c r="AA59" i="2" s="1"/>
  <c r="AA63" i="2" a="1"/>
  <c r="AA63" i="2" s="1"/>
  <c r="AA67" i="2" a="1"/>
  <c r="AA67" i="2" s="1"/>
  <c r="AA71" i="2" a="1"/>
  <c r="AA71" i="2" s="1"/>
  <c r="AA75" i="2" a="1"/>
  <c r="AA75" i="2" s="1"/>
  <c r="AA79" i="2" a="1"/>
  <c r="AA79" i="2" s="1"/>
  <c r="AA83" i="2" a="1"/>
  <c r="AA83" i="2" s="1"/>
  <c r="AA87" i="2" a="1"/>
  <c r="AA87" i="2" s="1"/>
  <c r="AA91" i="2" a="1"/>
  <c r="AA91" i="2" s="1"/>
  <c r="AA95" i="2" a="1"/>
  <c r="AA95" i="2" s="1"/>
  <c r="AA99" i="2" a="1"/>
  <c r="AA99" i="2" s="1"/>
  <c r="AA103" i="2" a="1"/>
  <c r="AA103" i="2" s="1"/>
  <c r="AA107" i="2" a="1"/>
  <c r="AA107" i="2" s="1"/>
  <c r="AA111" i="2" a="1"/>
  <c r="AA111" i="2" s="1"/>
  <c r="AA115" i="2" a="1"/>
  <c r="AA115" i="2" s="1"/>
  <c r="Y6" i="2" a="1"/>
  <c r="Y6" i="2" s="1"/>
  <c r="Y10" i="2" a="1"/>
  <c r="Y10" i="2" s="1"/>
  <c r="Y14" i="2" a="1"/>
  <c r="Y14" i="2" s="1"/>
  <c r="Y18" i="2" a="1"/>
  <c r="Y18" i="2" s="1"/>
  <c r="Y22" i="2" a="1"/>
  <c r="Y22" i="2" s="1"/>
  <c r="Y26" i="2" a="1"/>
  <c r="Y26" i="2" s="1"/>
  <c r="Y30" i="2" a="1"/>
  <c r="Y30" i="2" s="1"/>
  <c r="Y34" i="2" a="1"/>
  <c r="Y34" i="2" s="1"/>
  <c r="Y38" i="2" a="1"/>
  <c r="Y38" i="2" s="1"/>
  <c r="Y42" i="2" a="1"/>
  <c r="Y42" i="2" s="1"/>
  <c r="Y46" i="2" a="1"/>
  <c r="Y46" i="2" s="1"/>
  <c r="Y50" i="2" a="1"/>
  <c r="Y50" i="2" s="1"/>
  <c r="Y54" i="2" a="1"/>
  <c r="Y54" i="2" s="1"/>
  <c r="Y58" i="2" a="1"/>
  <c r="Y58" i="2" s="1"/>
  <c r="Y62" i="2" a="1"/>
  <c r="Y62" i="2" s="1"/>
  <c r="Y66" i="2" a="1"/>
  <c r="Y66" i="2" s="1"/>
  <c r="Y70" i="2" a="1"/>
  <c r="Y70" i="2" s="1"/>
  <c r="Y74" i="2" a="1"/>
  <c r="Y74" i="2" s="1"/>
  <c r="Y78" i="2" a="1"/>
  <c r="Y78" i="2" s="1"/>
  <c r="Y82" i="2" a="1"/>
  <c r="Y82" i="2" s="1"/>
  <c r="Y86" i="2" a="1"/>
  <c r="Y86" i="2" s="1"/>
  <c r="Y90" i="2" a="1"/>
  <c r="Y90" i="2" s="1"/>
  <c r="Y94" i="2" a="1"/>
  <c r="Y94" i="2" s="1"/>
  <c r="Y98" i="2" a="1"/>
  <c r="Y98" i="2" s="1"/>
  <c r="Y102" i="2" a="1"/>
  <c r="Y102" i="2" s="1"/>
  <c r="Y106" i="2" a="1"/>
  <c r="Y106" i="2" s="1"/>
  <c r="Y110" i="2" a="1"/>
  <c r="Y110" i="2" s="1"/>
  <c r="Y114" i="2" a="1"/>
  <c r="Y114" i="2" s="1"/>
  <c r="Y118" i="2" a="1"/>
  <c r="Y118" i="2" s="1"/>
  <c r="X5" i="2" a="1"/>
  <c r="X5" i="2" s="1"/>
  <c r="X9" i="2" a="1"/>
  <c r="X9" i="2" s="1"/>
  <c r="X13" i="2" a="1"/>
  <c r="X13" i="2" s="1"/>
  <c r="X17" i="2" a="1"/>
  <c r="X17" i="2" s="1"/>
  <c r="X21" i="2" a="1"/>
  <c r="X21" i="2" s="1"/>
  <c r="X25" i="2" a="1"/>
  <c r="X25" i="2" s="1"/>
  <c r="X29" i="2" a="1"/>
  <c r="X29" i="2" s="1"/>
  <c r="X33" i="2" a="1"/>
  <c r="X33" i="2" s="1"/>
  <c r="X37" i="2" a="1"/>
  <c r="X37" i="2" s="1"/>
  <c r="X41" i="2" a="1"/>
  <c r="X41" i="2" s="1"/>
  <c r="X45" i="2" a="1"/>
  <c r="X45" i="2" s="1"/>
  <c r="X49" i="2" a="1"/>
  <c r="X49" i="2" s="1"/>
  <c r="X53" i="2" a="1"/>
  <c r="X53" i="2" s="1"/>
  <c r="X57" i="2" a="1"/>
  <c r="X57" i="2" s="1"/>
  <c r="X61" i="2" a="1"/>
  <c r="X61" i="2" s="1"/>
  <c r="X65" i="2" a="1"/>
  <c r="X65" i="2" s="1"/>
  <c r="X69" i="2" a="1"/>
  <c r="X69" i="2" s="1"/>
  <c r="X73" i="2" a="1"/>
  <c r="X73" i="2" s="1"/>
  <c r="X77" i="2" a="1"/>
  <c r="X77" i="2" s="1"/>
  <c r="X81" i="2" a="1"/>
  <c r="X81" i="2" s="1"/>
  <c r="AA4" i="2" a="1"/>
  <c r="AA4" i="2" s="1"/>
  <c r="AA8" i="2" a="1"/>
  <c r="AA8" i="2" s="1"/>
  <c r="AA12" i="2" a="1"/>
  <c r="AA12" i="2" s="1"/>
  <c r="AA16" i="2" a="1"/>
  <c r="AA16" i="2" s="1"/>
  <c r="AA20" i="2" a="1"/>
  <c r="AA20" i="2" s="1"/>
  <c r="AA24" i="2" a="1"/>
  <c r="AA24" i="2" s="1"/>
  <c r="AA28" i="2" a="1"/>
  <c r="AA28" i="2" s="1"/>
  <c r="AA32" i="2" a="1"/>
  <c r="AA32" i="2" s="1"/>
  <c r="AA36" i="2" a="1"/>
  <c r="AA36" i="2" s="1"/>
  <c r="AA40" i="2" a="1"/>
  <c r="AA40" i="2" s="1"/>
  <c r="AA44" i="2" a="1"/>
  <c r="AA44" i="2" s="1"/>
  <c r="AA48" i="2" a="1"/>
  <c r="AA48" i="2" s="1"/>
  <c r="AA52" i="2" a="1"/>
  <c r="AA52" i="2" s="1"/>
  <c r="AA56" i="2" a="1"/>
  <c r="AA56" i="2" s="1"/>
  <c r="AA60" i="2" a="1"/>
  <c r="AA60" i="2" s="1"/>
  <c r="AA64" i="2" a="1"/>
  <c r="AA64" i="2" s="1"/>
  <c r="AA68" i="2" a="1"/>
  <c r="AA68" i="2" s="1"/>
  <c r="AA72" i="2" a="1"/>
  <c r="AA72" i="2" s="1"/>
  <c r="AA76" i="2" a="1"/>
  <c r="AA76" i="2" s="1"/>
  <c r="AA80" i="2" a="1"/>
  <c r="AA80" i="2" s="1"/>
  <c r="AA84" i="2" a="1"/>
  <c r="AA84" i="2" s="1"/>
  <c r="AA88" i="2" a="1"/>
  <c r="AA88" i="2" s="1"/>
  <c r="AA92" i="2" a="1"/>
  <c r="AA92" i="2" s="1"/>
  <c r="AA96" i="2" a="1"/>
  <c r="AA96" i="2" s="1"/>
  <c r="AA100" i="2" a="1"/>
  <c r="AA100" i="2" s="1"/>
  <c r="AA104" i="2" a="1"/>
  <c r="AA104" i="2" s="1"/>
  <c r="AA108" i="2" a="1"/>
  <c r="AA108" i="2" s="1"/>
  <c r="AA112" i="2" a="1"/>
  <c r="AA112" i="2" s="1"/>
  <c r="AA116" i="2" a="1"/>
  <c r="AA116" i="2" s="1"/>
  <c r="Y3" i="2" a="1"/>
  <c r="Y3" i="2" s="1"/>
  <c r="Y7" i="2" a="1"/>
  <c r="Y7" i="2" s="1"/>
  <c r="Y11" i="2" a="1"/>
  <c r="Y11" i="2" s="1"/>
  <c r="Y15" i="2" a="1"/>
  <c r="Y15" i="2" s="1"/>
  <c r="Y19" i="2" a="1"/>
  <c r="Y19" i="2" s="1"/>
  <c r="Y23" i="2" a="1"/>
  <c r="Y23" i="2" s="1"/>
  <c r="Y27" i="2" a="1"/>
  <c r="Y27" i="2" s="1"/>
  <c r="Y31" i="2" a="1"/>
  <c r="Y31" i="2" s="1"/>
  <c r="Y35" i="2" a="1"/>
  <c r="Y35" i="2" s="1"/>
  <c r="Y39" i="2" a="1"/>
  <c r="Y39" i="2" s="1"/>
  <c r="Y43" i="2" a="1"/>
  <c r="Y43" i="2" s="1"/>
  <c r="Y47" i="2" a="1"/>
  <c r="Y47" i="2" s="1"/>
  <c r="Y51" i="2" a="1"/>
  <c r="Y51" i="2" s="1"/>
  <c r="Y55" i="2" a="1"/>
  <c r="Y55" i="2" s="1"/>
  <c r="Y59" i="2" a="1"/>
  <c r="Y59" i="2" s="1"/>
  <c r="Y63" i="2" a="1"/>
  <c r="Y63" i="2" s="1"/>
  <c r="Y67" i="2" a="1"/>
  <c r="Y67" i="2" s="1"/>
  <c r="Y71" i="2" a="1"/>
  <c r="Y71" i="2" s="1"/>
  <c r="Y75" i="2" a="1"/>
  <c r="Y75" i="2" s="1"/>
  <c r="Y79" i="2" a="1"/>
  <c r="Y79" i="2" s="1"/>
  <c r="Y83" i="2" a="1"/>
  <c r="Y83" i="2" s="1"/>
  <c r="Y87" i="2" a="1"/>
  <c r="Y87" i="2" s="1"/>
  <c r="Y91" i="2" a="1"/>
  <c r="Y91" i="2" s="1"/>
  <c r="Y95" i="2" a="1"/>
  <c r="Y95" i="2" s="1"/>
  <c r="Y99" i="2" a="1"/>
  <c r="Y99" i="2" s="1"/>
  <c r="Y103" i="2" a="1"/>
  <c r="Y103" i="2" s="1"/>
  <c r="Y107" i="2" a="1"/>
  <c r="Y107" i="2" s="1"/>
  <c r="Y111" i="2" a="1"/>
  <c r="Y111" i="2" s="1"/>
  <c r="Y115" i="2" a="1"/>
  <c r="Y115" i="2" s="1"/>
  <c r="X2" i="2" a="1"/>
  <c r="X2" i="2" s="1"/>
  <c r="X6" i="2" a="1"/>
  <c r="X6" i="2" s="1"/>
  <c r="X10" i="2" a="1"/>
  <c r="X10" i="2" s="1"/>
  <c r="X14" i="2" a="1"/>
  <c r="X14" i="2" s="1"/>
  <c r="X18" i="2" a="1"/>
  <c r="X18" i="2" s="1"/>
  <c r="X22" i="2" a="1"/>
  <c r="X22" i="2" s="1"/>
  <c r="X26" i="2" a="1"/>
  <c r="X26" i="2" s="1"/>
  <c r="X30" i="2" a="1"/>
  <c r="X30" i="2" s="1"/>
  <c r="X34" i="2" a="1"/>
  <c r="X34" i="2" s="1"/>
  <c r="X38" i="2" a="1"/>
  <c r="X38" i="2" s="1"/>
  <c r="X42" i="2" a="1"/>
  <c r="X42" i="2" s="1"/>
  <c r="X46" i="2" a="1"/>
  <c r="X46" i="2" s="1"/>
  <c r="X50" i="2" a="1"/>
  <c r="X50" i="2" s="1"/>
  <c r="X54" i="2" a="1"/>
  <c r="X54" i="2" s="1"/>
  <c r="X58" i="2" a="1"/>
  <c r="X58" i="2" s="1"/>
  <c r="X62" i="2" a="1"/>
  <c r="X62" i="2" s="1"/>
  <c r="X66" i="2" a="1"/>
  <c r="X66" i="2" s="1"/>
  <c r="X70" i="2" a="1"/>
  <c r="X70" i="2" s="1"/>
  <c r="X74" i="2" a="1"/>
  <c r="X74" i="2" s="1"/>
  <c r="X78" i="2" a="1"/>
  <c r="X78" i="2" s="1"/>
  <c r="AA5" i="2" a="1"/>
  <c r="AA5" i="2" s="1"/>
  <c r="AA9" i="2" a="1"/>
  <c r="AA9" i="2" s="1"/>
  <c r="AA13" i="2" a="1"/>
  <c r="AA13" i="2" s="1"/>
  <c r="AA17" i="2" a="1"/>
  <c r="AA17" i="2" s="1"/>
  <c r="AA21" i="2" a="1"/>
  <c r="AA21" i="2" s="1"/>
  <c r="AA25" i="2" a="1"/>
  <c r="AA25" i="2" s="1"/>
  <c r="AA29" i="2" a="1"/>
  <c r="AA29" i="2" s="1"/>
  <c r="AA33" i="2" a="1"/>
  <c r="AA33" i="2" s="1"/>
  <c r="AA37" i="2" a="1"/>
  <c r="AA37" i="2" s="1"/>
  <c r="AA41" i="2" a="1"/>
  <c r="AA41" i="2" s="1"/>
  <c r="AA45" i="2" a="1"/>
  <c r="AA45" i="2" s="1"/>
  <c r="AA49" i="2" a="1"/>
  <c r="AA49" i="2" s="1"/>
  <c r="AA53" i="2" a="1"/>
  <c r="AA53" i="2" s="1"/>
  <c r="AA57" i="2" a="1"/>
  <c r="AA57" i="2" s="1"/>
  <c r="AA61" i="2" a="1"/>
  <c r="AA61" i="2" s="1"/>
  <c r="AA65" i="2" a="1"/>
  <c r="AA65" i="2" s="1"/>
  <c r="AA69" i="2" a="1"/>
  <c r="AA69" i="2" s="1"/>
  <c r="AA73" i="2" a="1"/>
  <c r="AA73" i="2" s="1"/>
  <c r="AA77" i="2" a="1"/>
  <c r="AA77" i="2" s="1"/>
  <c r="AA81" i="2" a="1"/>
  <c r="AA81" i="2" s="1"/>
  <c r="AA85" i="2" a="1"/>
  <c r="AA85" i="2" s="1"/>
  <c r="AA89" i="2" a="1"/>
  <c r="AA89" i="2" s="1"/>
  <c r="AA93" i="2" a="1"/>
  <c r="AA93" i="2" s="1"/>
  <c r="AA97" i="2" a="1"/>
  <c r="AA97" i="2" s="1"/>
  <c r="AA101" i="2" a="1"/>
  <c r="AA101" i="2" s="1"/>
  <c r="AA105" i="2" a="1"/>
  <c r="AA105" i="2" s="1"/>
  <c r="AA109" i="2" a="1"/>
  <c r="AA109" i="2" s="1"/>
  <c r="AA113" i="2" a="1"/>
  <c r="AA113" i="2" s="1"/>
  <c r="AA117" i="2" a="1"/>
  <c r="AA117" i="2" s="1"/>
  <c r="Y4" i="2" a="1"/>
  <c r="Y4" i="2" s="1"/>
  <c r="Y8" i="2" a="1"/>
  <c r="Y8" i="2" s="1"/>
  <c r="Y12" i="2" a="1"/>
  <c r="Y12" i="2" s="1"/>
  <c r="Y16" i="2" a="1"/>
  <c r="Y16" i="2" s="1"/>
  <c r="Y20" i="2" a="1"/>
  <c r="Y20" i="2" s="1"/>
  <c r="Y24" i="2" a="1"/>
  <c r="Y24" i="2" s="1"/>
  <c r="Y28" i="2" a="1"/>
  <c r="Y28" i="2" s="1"/>
  <c r="Y32" i="2" a="1"/>
  <c r="Y32" i="2" s="1"/>
  <c r="Y36" i="2" a="1"/>
  <c r="Y36" i="2" s="1"/>
  <c r="Y40" i="2" a="1"/>
  <c r="Y40" i="2" s="1"/>
  <c r="Y44" i="2" a="1"/>
  <c r="Y44" i="2" s="1"/>
  <c r="Y48" i="2" a="1"/>
  <c r="Y48" i="2" s="1"/>
  <c r="Y52" i="2" a="1"/>
  <c r="Y52" i="2" s="1"/>
  <c r="Y56" i="2" a="1"/>
  <c r="Y56" i="2" s="1"/>
  <c r="Y60" i="2" a="1"/>
  <c r="Y60" i="2" s="1"/>
  <c r="Y64" i="2" a="1"/>
  <c r="Y64" i="2" s="1"/>
  <c r="Y68" i="2" a="1"/>
  <c r="Y68" i="2" s="1"/>
  <c r="Y72" i="2" a="1"/>
  <c r="Y72" i="2" s="1"/>
  <c r="Y76" i="2" a="1"/>
  <c r="Y76" i="2" s="1"/>
  <c r="Y80" i="2" a="1"/>
  <c r="Y80" i="2" s="1"/>
  <c r="Y84" i="2" a="1"/>
  <c r="Y84" i="2" s="1"/>
  <c r="Y88" i="2" a="1"/>
  <c r="Y88" i="2" s="1"/>
  <c r="Y92" i="2" a="1"/>
  <c r="Y92" i="2" s="1"/>
  <c r="Y96" i="2" a="1"/>
  <c r="Y96" i="2" s="1"/>
  <c r="Y100" i="2" a="1"/>
  <c r="Y100" i="2" s="1"/>
  <c r="Y104" i="2" a="1"/>
  <c r="Y104" i="2" s="1"/>
  <c r="Y108" i="2" a="1"/>
  <c r="Y108" i="2" s="1"/>
  <c r="Y112" i="2" a="1"/>
  <c r="Y112" i="2" s="1"/>
  <c r="Y116" i="2" a="1"/>
  <c r="Y116" i="2" s="1"/>
  <c r="X3" i="2" a="1"/>
  <c r="X3" i="2" s="1"/>
  <c r="X7" i="2" a="1"/>
  <c r="X7" i="2" s="1"/>
  <c r="X11" i="2" a="1"/>
  <c r="X11" i="2" s="1"/>
  <c r="X15" i="2" a="1"/>
  <c r="X15" i="2" s="1"/>
  <c r="X19" i="2" a="1"/>
  <c r="X19" i="2" s="1"/>
  <c r="X23" i="2" a="1"/>
  <c r="X23" i="2" s="1"/>
  <c r="X27" i="2" a="1"/>
  <c r="X27" i="2" s="1"/>
  <c r="X31" i="2" a="1"/>
  <c r="X31" i="2" s="1"/>
  <c r="X35" i="2" a="1"/>
  <c r="X35" i="2" s="1"/>
  <c r="X39" i="2" a="1"/>
  <c r="X39" i="2" s="1"/>
  <c r="X43" i="2" a="1"/>
  <c r="X43" i="2" s="1"/>
  <c r="X47" i="2" a="1"/>
  <c r="X47" i="2" s="1"/>
  <c r="X51" i="2" a="1"/>
  <c r="X51" i="2" s="1"/>
  <c r="X55" i="2" a="1"/>
  <c r="X55" i="2" s="1"/>
  <c r="X59" i="2" a="1"/>
  <c r="X59" i="2" s="1"/>
  <c r="X63" i="2" a="1"/>
  <c r="X63" i="2" s="1"/>
  <c r="X67" i="2" a="1"/>
  <c r="X67" i="2" s="1"/>
  <c r="AA6" i="2" a="1"/>
  <c r="AA6" i="2" s="1"/>
  <c r="AA22" i="2" a="1"/>
  <c r="AA22" i="2" s="1"/>
  <c r="AA38" i="2" a="1"/>
  <c r="AA38" i="2" s="1"/>
  <c r="AA54" i="2" a="1"/>
  <c r="AA54" i="2" s="1"/>
  <c r="AA70" i="2" a="1"/>
  <c r="AA70" i="2" s="1"/>
  <c r="AA86" i="2" a="1"/>
  <c r="AA86" i="2" s="1"/>
  <c r="AA102" i="2" a="1"/>
  <c r="AA102" i="2" s="1"/>
  <c r="AA118" i="2" a="1"/>
  <c r="AA118" i="2" s="1"/>
  <c r="Y5" i="2" a="1"/>
  <c r="Y5" i="2" s="1"/>
  <c r="Y21" i="2" a="1"/>
  <c r="Y21" i="2" s="1"/>
  <c r="Y37" i="2" a="1"/>
  <c r="Y37" i="2" s="1"/>
  <c r="Y53" i="2" a="1"/>
  <c r="Y53" i="2" s="1"/>
  <c r="Y69" i="2" a="1"/>
  <c r="Y69" i="2" s="1"/>
  <c r="Y85" i="2" a="1"/>
  <c r="Y85" i="2" s="1"/>
  <c r="Y101" i="2" a="1"/>
  <c r="Y101" i="2" s="1"/>
  <c r="Y117" i="2" a="1"/>
  <c r="Y117" i="2" s="1"/>
  <c r="X4" i="2" a="1"/>
  <c r="X4" i="2" s="1"/>
  <c r="X20" i="2" a="1"/>
  <c r="X20" i="2" s="1"/>
  <c r="X36" i="2" a="1"/>
  <c r="X36" i="2" s="1"/>
  <c r="X52" i="2" a="1"/>
  <c r="X52" i="2" s="1"/>
  <c r="X68" i="2" a="1"/>
  <c r="X68" i="2" s="1"/>
  <c r="X76" i="2" a="1"/>
  <c r="X76" i="2" s="1"/>
  <c r="X83" i="2" a="1"/>
  <c r="X83" i="2" s="1"/>
  <c r="X87" i="2" a="1"/>
  <c r="X87" i="2" s="1"/>
  <c r="X91" i="2" a="1"/>
  <c r="X91" i="2" s="1"/>
  <c r="X95" i="2" a="1"/>
  <c r="X95" i="2" s="1"/>
  <c r="X99" i="2" a="1"/>
  <c r="X99" i="2" s="1"/>
  <c r="X103" i="2" a="1"/>
  <c r="X103" i="2" s="1"/>
  <c r="X107" i="2" a="1"/>
  <c r="X107" i="2" s="1"/>
  <c r="X111" i="2" a="1"/>
  <c r="X111" i="2" s="1"/>
  <c r="X115" i="2" a="1"/>
  <c r="X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AA10" i="2" a="1"/>
  <c r="AA10" i="2" s="1"/>
  <c r="AA26" i="2" a="1"/>
  <c r="AA26" i="2" s="1"/>
  <c r="AA42" i="2" a="1"/>
  <c r="AA42" i="2" s="1"/>
  <c r="AA58" i="2" a="1"/>
  <c r="AA58" i="2" s="1"/>
  <c r="AA74" i="2" a="1"/>
  <c r="AA74" i="2" s="1"/>
  <c r="AA90" i="2" a="1"/>
  <c r="AA90" i="2" s="1"/>
  <c r="AA106" i="2" a="1"/>
  <c r="AA106" i="2" s="1"/>
  <c r="Y9" i="2" a="1"/>
  <c r="Y9" i="2" s="1"/>
  <c r="Y25" i="2" a="1"/>
  <c r="Y25" i="2" s="1"/>
  <c r="Y41" i="2" a="1"/>
  <c r="Y41" i="2" s="1"/>
  <c r="Y57" i="2" a="1"/>
  <c r="Y57" i="2" s="1"/>
  <c r="Y73" i="2" a="1"/>
  <c r="Y73" i="2" s="1"/>
  <c r="Y89" i="2" a="1"/>
  <c r="Y89" i="2" s="1"/>
  <c r="Y105" i="2" a="1"/>
  <c r="Y105" i="2" s="1"/>
  <c r="X8" i="2" a="1"/>
  <c r="X8" i="2" s="1"/>
  <c r="X24" i="2" a="1"/>
  <c r="X24" i="2" s="1"/>
  <c r="X40" i="2" a="1"/>
  <c r="X40" i="2" s="1"/>
  <c r="X56" i="2" a="1"/>
  <c r="X56" i="2" s="1"/>
  <c r="X71" i="2" a="1"/>
  <c r="X71" i="2" s="1"/>
  <c r="X79" i="2" a="1"/>
  <c r="X79" i="2" s="1"/>
  <c r="X84" i="2" a="1"/>
  <c r="X84" i="2" s="1"/>
  <c r="X88" i="2" a="1"/>
  <c r="X88" i="2" s="1"/>
  <c r="X92" i="2" a="1"/>
  <c r="X92" i="2" s="1"/>
  <c r="X96" i="2" a="1"/>
  <c r="X96" i="2" s="1"/>
  <c r="X100" i="2" a="1"/>
  <c r="X100" i="2" s="1"/>
  <c r="X104" i="2" a="1"/>
  <c r="X104" i="2" s="1"/>
  <c r="X108" i="2" a="1"/>
  <c r="X108" i="2" s="1"/>
  <c r="X112" i="2" a="1"/>
  <c r="X112" i="2" s="1"/>
  <c r="X116" i="2" a="1"/>
  <c r="X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AA14" i="2" a="1"/>
  <c r="AA14" i="2" s="1"/>
  <c r="AA30" i="2" a="1"/>
  <c r="AA30" i="2" s="1"/>
  <c r="AA46" i="2" a="1"/>
  <c r="AA46" i="2" s="1"/>
  <c r="AA62" i="2" a="1"/>
  <c r="AA62" i="2" s="1"/>
  <c r="AA78" i="2" a="1"/>
  <c r="AA78" i="2" s="1"/>
  <c r="AA94" i="2" a="1"/>
  <c r="AA94" i="2" s="1"/>
  <c r="AA110" i="2" a="1"/>
  <c r="AA110" i="2" s="1"/>
  <c r="Y13" i="2" a="1"/>
  <c r="Y13" i="2" s="1"/>
  <c r="Y29" i="2" a="1"/>
  <c r="Y29" i="2" s="1"/>
  <c r="Y45" i="2" a="1"/>
  <c r="Y45" i="2" s="1"/>
  <c r="Y61" i="2" a="1"/>
  <c r="Y61" i="2" s="1"/>
  <c r="Y77" i="2" a="1"/>
  <c r="Y77" i="2" s="1"/>
  <c r="Y93" i="2" a="1"/>
  <c r="Y93" i="2" s="1"/>
  <c r="Y109" i="2" a="1"/>
  <c r="Y109" i="2" s="1"/>
  <c r="X12" i="2" a="1"/>
  <c r="X12" i="2" s="1"/>
  <c r="X28" i="2" a="1"/>
  <c r="X28" i="2" s="1"/>
  <c r="X44" i="2" a="1"/>
  <c r="X44" i="2" s="1"/>
  <c r="X60" i="2" a="1"/>
  <c r="X60" i="2" s="1"/>
  <c r="X72" i="2" a="1"/>
  <c r="X72" i="2" s="1"/>
  <c r="X80" i="2" a="1"/>
  <c r="X80" i="2" s="1"/>
  <c r="X85" i="2" a="1"/>
  <c r="X85" i="2" s="1"/>
  <c r="X89" i="2" a="1"/>
  <c r="X89" i="2" s="1"/>
  <c r="X93" i="2" a="1"/>
  <c r="X93" i="2" s="1"/>
  <c r="X97" i="2" a="1"/>
  <c r="X97" i="2" s="1"/>
  <c r="X101" i="2" a="1"/>
  <c r="X101" i="2" s="1"/>
  <c r="X105" i="2" a="1"/>
  <c r="X105" i="2" s="1"/>
  <c r="X109" i="2" a="1"/>
  <c r="X109" i="2" s="1"/>
  <c r="X113" i="2" a="1"/>
  <c r="X113" i="2" s="1"/>
  <c r="X117" i="2" a="1"/>
  <c r="X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AA18" i="2" a="1"/>
  <c r="AA18" i="2" s="1"/>
  <c r="AA82" i="2" a="1"/>
  <c r="AA82" i="2" s="1"/>
  <c r="Y17" i="2" a="1"/>
  <c r="Y17" i="2" s="1"/>
  <c r="Y81" i="2" a="1"/>
  <c r="Y81" i="2" s="1"/>
  <c r="X16" i="2" a="1"/>
  <c r="X16" i="2" s="1"/>
  <c r="X75" i="2" a="1"/>
  <c r="X75" i="2" s="1"/>
  <c r="X94" i="2" a="1"/>
  <c r="X94" i="2" s="1"/>
  <c r="X110" i="2" a="1"/>
  <c r="X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8" i="2" a="1"/>
  <c r="W108" i="2" s="1"/>
  <c r="W116" i="2" a="1"/>
  <c r="W116" i="2" s="1"/>
  <c r="V3" i="2" a="1"/>
  <c r="V3" i="2" s="1"/>
  <c r="V11" i="2" a="1"/>
  <c r="V11" i="2" s="1"/>
  <c r="V19" i="2" a="1"/>
  <c r="V19" i="2" s="1"/>
  <c r="V27" i="2" a="1"/>
  <c r="V27" i="2" s="1"/>
  <c r="V35" i="2" a="1"/>
  <c r="V35" i="2" s="1"/>
  <c r="V43" i="2" a="1"/>
  <c r="V43" i="2" s="1"/>
  <c r="V49" i="2" a="1"/>
  <c r="V49" i="2" s="1"/>
  <c r="V55" i="2" a="1"/>
  <c r="V55" i="2" s="1"/>
  <c r="V60" i="2" a="1"/>
  <c r="V60" i="2" s="1"/>
  <c r="V65" i="2" a="1"/>
  <c r="V65" i="2" s="1"/>
  <c r="V71" i="2" a="1"/>
  <c r="V71" i="2" s="1"/>
  <c r="V76" i="2" a="1"/>
  <c r="V76" i="2" s="1"/>
  <c r="V80" i="2" a="1"/>
  <c r="V80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AA34" i="2" a="1"/>
  <c r="AA34" i="2" s="1"/>
  <c r="AA98" i="2" a="1"/>
  <c r="AA98" i="2" s="1"/>
  <c r="Y33" i="2" a="1"/>
  <c r="Y33" i="2" s="1"/>
  <c r="Y97" i="2" a="1"/>
  <c r="Y97" i="2" s="1"/>
  <c r="X32" i="2" a="1"/>
  <c r="X32" i="2" s="1"/>
  <c r="X82" i="2" a="1"/>
  <c r="X82" i="2" s="1"/>
  <c r="X98" i="2" a="1"/>
  <c r="X98" i="2" s="1"/>
  <c r="X114" i="2" a="1"/>
  <c r="X114" i="2" s="1"/>
  <c r="W17" i="2" a="1"/>
  <c r="W17" i="2" s="1"/>
  <c r="W33" i="2" a="1"/>
  <c r="W33" i="2" s="1"/>
  <c r="W49" i="2" a="1"/>
  <c r="W49" i="2" s="1"/>
  <c r="W65" i="2" a="1"/>
  <c r="W65" i="2" s="1"/>
  <c r="W81" i="2" a="1"/>
  <c r="W81" i="2" s="1"/>
  <c r="W97" i="2" a="1"/>
  <c r="W97" i="2" s="1"/>
  <c r="W109" i="2" a="1"/>
  <c r="W109" i="2" s="1"/>
  <c r="W117" i="2" a="1"/>
  <c r="W117" i="2" s="1"/>
  <c r="V4" i="2" a="1"/>
  <c r="V4" i="2" s="1"/>
  <c r="V12" i="2" a="1"/>
  <c r="V12" i="2" s="1"/>
  <c r="V20" i="2" a="1"/>
  <c r="V20" i="2" s="1"/>
  <c r="V28" i="2" a="1"/>
  <c r="V28" i="2" s="1"/>
  <c r="V36" i="2" a="1"/>
  <c r="V36" i="2" s="1"/>
  <c r="V44" i="2" a="1"/>
  <c r="V44" i="2" s="1"/>
  <c r="V51" i="2" a="1"/>
  <c r="V51" i="2" s="1"/>
  <c r="V56" i="2" a="1"/>
  <c r="V56" i="2" s="1"/>
  <c r="V61" i="2" a="1"/>
  <c r="V61" i="2" s="1"/>
  <c r="V67" i="2" a="1"/>
  <c r="V67" i="2" s="1"/>
  <c r="V72" i="2" a="1"/>
  <c r="V72" i="2" s="1"/>
  <c r="V77" i="2" a="1"/>
  <c r="V77" i="2" s="1"/>
  <c r="V81" i="2" a="1"/>
  <c r="V81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AA50" i="2" a="1"/>
  <c r="AA50" i="2" s="1"/>
  <c r="AA114" i="2" a="1"/>
  <c r="AA114" i="2" s="1"/>
  <c r="Y49" i="2" a="1"/>
  <c r="Y49" i="2" s="1"/>
  <c r="Y113" i="2" a="1"/>
  <c r="Y113" i="2" s="1"/>
  <c r="X48" i="2" a="1"/>
  <c r="X48" i="2" s="1"/>
  <c r="X86" i="2" a="1"/>
  <c r="X86" i="2" s="1"/>
  <c r="X102" i="2" a="1"/>
  <c r="X102" i="2" s="1"/>
  <c r="X118" i="2" a="1"/>
  <c r="X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2" i="2" a="1"/>
  <c r="W112" i="2" s="1"/>
  <c r="V7" i="2" a="1"/>
  <c r="V7" i="2" s="1"/>
  <c r="V15" i="2" a="1"/>
  <c r="V15" i="2" s="1"/>
  <c r="V23" i="2" a="1"/>
  <c r="V23" i="2" s="1"/>
  <c r="V31" i="2" a="1"/>
  <c r="V31" i="2" s="1"/>
  <c r="V39" i="2" a="1"/>
  <c r="V39" i="2" s="1"/>
  <c r="V47" i="2" a="1"/>
  <c r="V47" i="2" s="1"/>
  <c r="V52" i="2" a="1"/>
  <c r="V52" i="2" s="1"/>
  <c r="V57" i="2" a="1"/>
  <c r="V57" i="2" s="1"/>
  <c r="V63" i="2" a="1"/>
  <c r="V63" i="2" s="1"/>
  <c r="V68" i="2" a="1"/>
  <c r="V68" i="2" s="1"/>
  <c r="V73" i="2" a="1"/>
  <c r="V73" i="2" s="1"/>
  <c r="V78" i="2" a="1"/>
  <c r="V78" i="2" s="1"/>
  <c r="V82" i="2" a="1"/>
  <c r="V82" i="2" s="1"/>
  <c r="V86" i="2" a="1"/>
  <c r="V86" i="2" s="1"/>
  <c r="V90" i="2" a="1"/>
  <c r="V90" i="2" s="1"/>
  <c r="V94" i="2" a="1"/>
  <c r="V94" i="2" s="1"/>
  <c r="V98" i="2" a="1"/>
  <c r="V98" i="2" s="1"/>
  <c r="V102" i="2" a="1"/>
  <c r="V102" i="2" s="1"/>
  <c r="V106" i="2" a="1"/>
  <c r="V106" i="2" s="1"/>
  <c r="V110" i="2" a="1"/>
  <c r="V110" i="2" s="1"/>
  <c r="V114" i="2" a="1"/>
  <c r="V114" i="2" s="1"/>
  <c r="V118" i="2" a="1"/>
  <c r="V118" i="2" s="1"/>
  <c r="AA66" i="2" a="1"/>
  <c r="AA66" i="2" s="1"/>
  <c r="X64" i="2" a="1"/>
  <c r="X64" i="2" s="1"/>
  <c r="W9" i="2" a="1"/>
  <c r="W9" i="2" s="1"/>
  <c r="W73" i="2" a="1"/>
  <c r="W73" i="2" s="1"/>
  <c r="V24" i="2" a="1"/>
  <c r="V24" i="2" s="1"/>
  <c r="V53" i="2" a="1"/>
  <c r="V53" i="2" s="1"/>
  <c r="V75" i="2" a="1"/>
  <c r="V75" i="2" s="1"/>
  <c r="V91" i="2" a="1"/>
  <c r="V91" i="2" s="1"/>
  <c r="V107" i="2" a="1"/>
  <c r="V107" i="2" s="1"/>
  <c r="X90" i="2" a="1"/>
  <c r="X90" i="2" s="1"/>
  <c r="W25" i="2" a="1"/>
  <c r="W25" i="2" s="1"/>
  <c r="W89" i="2" a="1"/>
  <c r="W89" i="2" s="1"/>
  <c r="V32" i="2" a="1"/>
  <c r="V32" i="2" s="1"/>
  <c r="V59" i="2" a="1"/>
  <c r="V59" i="2" s="1"/>
  <c r="V79" i="2" a="1"/>
  <c r="V79" i="2" s="1"/>
  <c r="V95" i="2" a="1"/>
  <c r="V95" i="2" s="1"/>
  <c r="V111" i="2" a="1"/>
  <c r="V111" i="2" s="1"/>
  <c r="Y65" i="2" a="1"/>
  <c r="Y65" i="2" s="1"/>
  <c r="X106" i="2" a="1"/>
  <c r="X106" i="2" s="1"/>
  <c r="W41" i="2" a="1"/>
  <c r="W41" i="2" s="1"/>
  <c r="W105" i="2" a="1"/>
  <c r="W105" i="2" s="1"/>
  <c r="V8" i="2" a="1"/>
  <c r="V8" i="2" s="1"/>
  <c r="V40" i="2" a="1"/>
  <c r="V40" i="2" s="1"/>
  <c r="V64" i="2" a="1"/>
  <c r="V64" i="2" s="1"/>
  <c r="V83" i="2" a="1"/>
  <c r="V83" i="2" s="1"/>
  <c r="V99" i="2" a="1"/>
  <c r="V99" i="2" s="1"/>
  <c r="V115" i="2" a="1"/>
  <c r="V115" i="2" s="1"/>
  <c r="V16" i="2" a="1"/>
  <c r="V16" i="2" s="1"/>
  <c r="V103" i="2" a="1"/>
  <c r="V103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V48" i="2" a="1"/>
  <c r="V48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W57" i="2" a="1"/>
  <c r="W57" i="2" s="1"/>
  <c r="V69" i="2" a="1"/>
  <c r="V69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AA2" i="2" a="1"/>
  <c r="AA2" i="2" s="1"/>
  <c r="W113" i="2" a="1"/>
  <c r="W113" i="2" s="1"/>
  <c r="V87" i="2" a="1"/>
  <c r="V8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L83" i="1" l="1" a="1"/>
  <c r="L83" i="1" s="1"/>
  <c r="L81" i="1" a="1"/>
  <c r="L81" i="1" s="1"/>
  <c r="L87" i="1" a="1"/>
  <c r="L87" i="1" s="1"/>
  <c r="K87" i="1" a="1"/>
  <c r="K87" i="1" s="1"/>
  <c r="E87" i="1" s="1"/>
  <c r="K81" i="1" a="1"/>
  <c r="K81" i="1" s="1"/>
  <c r="E81" i="1" s="1"/>
  <c r="K83" i="1" a="1"/>
  <c r="K83" i="1" s="1"/>
  <c r="E83" i="1" s="1"/>
  <c r="K85" i="1" a="1"/>
  <c r="K85" i="1" s="1"/>
  <c r="E85" i="1" s="1"/>
  <c r="L88" i="1" a="1"/>
  <c r="L88" i="1" s="1"/>
  <c r="L82" i="1" a="1"/>
  <c r="L82" i="1" s="1"/>
  <c r="K88" i="1" a="1"/>
  <c r="K88" i="1" s="1"/>
  <c r="E88" i="1" s="1"/>
  <c r="L86" i="1" a="1"/>
  <c r="L86" i="1" s="1"/>
  <c r="K86" i="1" a="1"/>
  <c r="K86" i="1" s="1"/>
  <c r="E86" i="1" s="1"/>
  <c r="K82" i="1" a="1"/>
  <c r="K82" i="1" s="1"/>
  <c r="E82" i="1" s="1"/>
  <c r="K84" i="1" a="1"/>
  <c r="K84" i="1" s="1"/>
  <c r="E84" i="1" s="1"/>
  <c r="L85" i="1" a="1"/>
  <c r="L85" i="1" s="1"/>
  <c r="L84" i="1" a="1"/>
  <c r="L84" i="1" s="1"/>
  <c r="L102" i="1" a="1"/>
  <c r="L102" i="1" s="1"/>
  <c r="K102" i="1" a="1"/>
  <c r="K102" i="1" s="1"/>
  <c r="E102" i="1" s="1"/>
  <c r="L94" i="1" a="1"/>
  <c r="L94" i="1" s="1"/>
  <c r="K94" i="1" a="1"/>
  <c r="K94" i="1" s="1"/>
  <c r="E94" i="1" s="1"/>
  <c r="L99" i="1" a="1"/>
  <c r="L99" i="1" s="1"/>
  <c r="K99" i="1" a="1"/>
  <c r="K99" i="1" s="1"/>
  <c r="E99" i="1" s="1"/>
  <c r="AM68" i="1" a="1"/>
  <c r="AM68" i="1" s="1"/>
  <c r="AI68" i="1" a="1"/>
  <c r="AI68" i="1" s="1"/>
  <c r="AE68" i="1" a="1"/>
  <c r="AE68" i="1" s="1"/>
  <c r="AA68" i="1" a="1"/>
  <c r="AA68" i="1" s="1"/>
  <c r="W68" i="1" a="1"/>
  <c r="W68" i="1" s="1"/>
  <c r="S68" i="1" a="1"/>
  <c r="S68" i="1" s="1"/>
  <c r="O68" i="1" a="1"/>
  <c r="O68" i="1" s="1"/>
  <c r="K68" i="1" a="1"/>
  <c r="K68" i="1" s="1"/>
  <c r="K98" i="1" a="1"/>
  <c r="K98" i="1" s="1"/>
  <c r="E98" i="1" s="1"/>
  <c r="K91" i="1" a="1"/>
  <c r="K91" i="1" s="1"/>
  <c r="E91" i="1" s="1"/>
  <c r="D91" i="1" s="1"/>
  <c r="K93" i="1" a="1"/>
  <c r="K93" i="1" s="1"/>
  <c r="E93" i="1" s="1"/>
  <c r="D93" i="1" s="1"/>
  <c r="K79" i="1" a="1"/>
  <c r="K79" i="1" s="1"/>
  <c r="L80" i="1" a="1"/>
  <c r="L80" i="1" s="1"/>
  <c r="L72" i="1" a="1"/>
  <c r="L72" i="1" s="1"/>
  <c r="AL68" i="1" a="1"/>
  <c r="AL68" i="1" s="1"/>
  <c r="AH68" i="1" a="1"/>
  <c r="AH68" i="1" s="1"/>
  <c r="AD68" i="1" a="1"/>
  <c r="AD68" i="1" s="1"/>
  <c r="Z68" i="1" a="1"/>
  <c r="Z68" i="1" s="1"/>
  <c r="V68" i="1" a="1"/>
  <c r="V68" i="1" s="1"/>
  <c r="R68" i="1" a="1"/>
  <c r="R68" i="1" s="1"/>
  <c r="N68" i="1" a="1"/>
  <c r="N68" i="1" s="1"/>
  <c r="K75" i="1" a="1"/>
  <c r="K75" i="1" s="1"/>
  <c r="K90" i="1" a="1"/>
  <c r="K90" i="1" s="1"/>
  <c r="E90" i="1" s="1"/>
  <c r="L91" i="1" a="1"/>
  <c r="L91" i="1" s="1"/>
  <c r="L93" i="1" a="1"/>
  <c r="L93" i="1" s="1"/>
  <c r="L79" i="1" a="1"/>
  <c r="L79" i="1" s="1"/>
  <c r="L75" i="1" a="1"/>
  <c r="L75" i="1" s="1"/>
  <c r="K72" i="1" a="1"/>
  <c r="K72" i="1" s="1"/>
  <c r="K105" i="1" s="1"/>
  <c r="K74" i="1" a="1"/>
  <c r="K74" i="1" s="1"/>
  <c r="AK68" i="1" a="1"/>
  <c r="AK68" i="1" s="1"/>
  <c r="AG68" i="1" a="1"/>
  <c r="AG68" i="1" s="1"/>
  <c r="AC68" i="1" a="1"/>
  <c r="AC68" i="1" s="1"/>
  <c r="Y68" i="1" a="1"/>
  <c r="Y68" i="1" s="1"/>
  <c r="U68" i="1" a="1"/>
  <c r="U68" i="1" s="1"/>
  <c r="Q68" i="1" a="1"/>
  <c r="Q68" i="1" s="1"/>
  <c r="M68" i="1" a="1"/>
  <c r="M68" i="1" s="1"/>
  <c r="K89" i="1" a="1"/>
  <c r="K89" i="1" s="1"/>
  <c r="E89" i="1" s="1"/>
  <c r="D89" i="1" s="1"/>
  <c r="L90" i="1" a="1"/>
  <c r="L90" i="1" s="1"/>
  <c r="K92" i="1" a="1"/>
  <c r="K92" i="1" s="1"/>
  <c r="E92" i="1" s="1"/>
  <c r="D92" i="1" s="1"/>
  <c r="K95" i="1" a="1"/>
  <c r="K95" i="1" s="1"/>
  <c r="E95" i="1" s="1"/>
  <c r="L74" i="1" a="1"/>
  <c r="L74" i="1" s="1"/>
  <c r="L71" i="1" a="1"/>
  <c r="L71" i="1" s="1"/>
  <c r="AN68" i="1" a="1"/>
  <c r="AN68" i="1" s="1"/>
  <c r="AJ68" i="1" a="1"/>
  <c r="AJ68" i="1" s="1"/>
  <c r="AF68" i="1" a="1"/>
  <c r="AF68" i="1" s="1"/>
  <c r="AB68" i="1" a="1"/>
  <c r="AB68" i="1" s="1"/>
  <c r="X68" i="1" a="1"/>
  <c r="X68" i="1" s="1"/>
  <c r="T68" i="1" a="1"/>
  <c r="T68" i="1" s="1"/>
  <c r="P68" i="1" a="1"/>
  <c r="P68" i="1" s="1"/>
  <c r="L68" i="1" a="1"/>
  <c r="L68" i="1" s="1"/>
  <c r="L98" i="1" a="1"/>
  <c r="L98" i="1" s="1"/>
  <c r="L89" i="1" a="1"/>
  <c r="L89" i="1" s="1"/>
  <c r="L92" i="1" a="1"/>
  <c r="L92" i="1" s="1"/>
  <c r="L95" i="1" a="1"/>
  <c r="L95" i="1" s="1"/>
  <c r="K80" i="1" a="1"/>
  <c r="K80" i="1" s="1"/>
  <c r="E80" i="1" s="1"/>
  <c r="K71" i="1" a="1"/>
  <c r="K71" i="1" s="1"/>
  <c r="E79" i="1" l="1"/>
  <c r="K104" i="1"/>
  <c r="K76" i="1"/>
  <c r="K73" i="1"/>
  <c r="L73" i="1"/>
  <c r="L7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<sst xmlns="http://schemas.openxmlformats.org/spreadsheetml/2006/main" count="581" uniqueCount="368">
  <si>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</si>
  <si>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</si>
  <si>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</si>
  <si>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</si>
  <si>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</si>
  <si>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</si>
  <si>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</si>
  <si>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</si>
  <si>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</si>
  <si>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</si>
  <si>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</si>
  <si>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</si>
  <si>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</si>
  <si>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</si>
  <si>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</si>
  <si>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</si>
  <si>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</si>
  <si>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</si>
  <si>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</si>
  <si>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</si>
  <si>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</si>
  <si>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</si>
  <si>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</si>
  <si>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</si>
  <si>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</si>
  <si>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</si>
  <si>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</si>
  <si>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</si>
  <si>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</si>
  <si>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</si>
  <si>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</si>
  <si>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</si>
  <si>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</si>
  <si>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</si>
  <si>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</si>
  <si>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</si>
  <si>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</si>
  <si>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</si>
  <si>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</si>
  <si>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</si>
  <si>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</si>
  <si>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</si>
  <si>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</si>
  <si>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</si>
  <si>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</si>
  <si>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</si>
  <si>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</si>
  <si>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</si>
  <si>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</si>
  <si>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</si>
  <si>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</si>
  <si>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</si>
  <si>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</si>
  <si>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</si>
  <si>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</si>
  <si>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</si>
  <si>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</si>
  <si>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</si>
  <si>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</si>
  <si>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</si>
  <si>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</si>
  <si>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</si>
  <si>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</si>
  <si>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</si>
  <si>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</si>
  <si>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</si>
  <si>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</si>
  <si>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</si>
  <si>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</si>
  <si>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</si>
  <si>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</si>
  <si>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</si>
  <si>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</si>
  <si>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</si>
  <si>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</si>
  <si>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</si>
  <si>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</si>
  <si>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</si>
  <si>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</si>
  <si>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</si>
  <si>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</si>
  <si>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</si>
  <si>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</si>
  <si>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</si>
  <si>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</si>
  <si>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</si>
  <si>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</si>
  <si>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</si>
  <si>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</si>
  <si>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</si>
  <si>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</si>
  <si>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</si>
  <si>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</si>
  <si>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</si>
  <si>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</si>
  <si>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</si>
  <si>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</si>
  <si>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</si>
  <si>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</si>
  <si>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</si>
  <si>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</si>
  <si>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</si>
  <si>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</si>
  <si>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</si>
  <si>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</si>
  <si>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</si>
  <si>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</si>
  <si>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</si>
  <si>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</si>
  <si>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</si>
  <si>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</si>
  <si>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Major Courses 300 &amp; 400</t>
  </si>
  <si>
    <t>* grade X stands for CE, CP, CS, CT or CX</t>
  </si>
  <si>
    <t>Learner Person</t>
  </si>
  <si>
    <t>204100</t>
  </si>
  <si>
    <t>Information Technology and Modern Life</t>
  </si>
  <si>
    <t>Active Citizen</t>
  </si>
  <si>
    <t>1000</t>
  </si>
  <si>
    <t>1100</t>
  </si>
  <si>
    <t>2000</t>
  </si>
  <si>
    <t>2100</t>
  </si>
  <si>
    <t>2200</t>
  </si>
  <si>
    <t>2210</t>
  </si>
  <si>
    <t>2220</t>
  </si>
  <si>
    <t>Innovative Co-creator</t>
  </si>
  <si>
    <t>140104</t>
  </si>
  <si>
    <t>Citizenship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</si>
  <si>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</si>
  <si>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</si>
  <si>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</si>
  <si>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</si>
  <si>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</si>
  <si>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</si>
  <si>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</si>
  <si>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</si>
  <si>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</si>
  <si>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</si>
  <si>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</si>
  <si>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</si>
  <si>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</si>
  <si>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Credit (cal)</t>
  </si>
  <si>
    <t>Active Citizen - Required</t>
  </si>
  <si>
    <t>Active Citizen - Elective</t>
  </si>
  <si>
    <t>Major Required</t>
  </si>
  <si>
    <t>001224</t>
  </si>
  <si>
    <t>English for Social Sciences</t>
  </si>
  <si>
    <t>359204</t>
  </si>
  <si>
    <t>Horticulture for Health</t>
  </si>
  <si>
    <t>127101</t>
  </si>
  <si>
    <t>Introduction to Political Science</t>
  </si>
  <si>
    <t>154141</t>
  </si>
  <si>
    <t>Human Geography</t>
  </si>
  <si>
    <t>159101</t>
  </si>
  <si>
    <t>176101</t>
  </si>
  <si>
    <t>Introduction to Law</t>
  </si>
  <si>
    <t>159352</t>
  </si>
  <si>
    <t>159353</t>
  </si>
  <si>
    <t>Social and Cultural Dynamics in Thailand</t>
  </si>
  <si>
    <t>159424</t>
  </si>
  <si>
    <t>159454</t>
  </si>
  <si>
    <t>Chinese Influence and Southeast Asia</t>
  </si>
  <si>
    <t>ค่าลำดับขั้นสะสมเฉลี่ยทั้งหมด (สำเร็จการศึกษา) -----&gt;</t>
  </si>
  <si>
    <t>GPA วิชาเอก จะต้องได้ &gt;= 2.00 จึงจะสำเร็จการศึกษาได้ -----&gt;</t>
  </si>
  <si>
    <t>หน่วยกิตคำนวณทั้งหมด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</si>
  <si>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</si>
  <si>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</si>
  <si>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</si>
  <si>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</si>
  <si>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</si>
  <si>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</si>
  <si>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Innovative Co-creator - Required</t>
  </si>
  <si>
    <t>Innovative Co-creator - Elective</t>
  </si>
  <si>
    <t>Major</t>
  </si>
  <si>
    <t>Minor</t>
  </si>
  <si>
    <t>050100</t>
  </si>
  <si>
    <t>Usage of the Thai Language</t>
  </si>
  <si>
    <t>201117</t>
  </si>
  <si>
    <t>050104</t>
  </si>
  <si>
    <t>Mathematics and Science in Civilization</t>
  </si>
  <si>
    <t>Man and the Modern World</t>
  </si>
  <si>
    <t>011157</t>
  </si>
  <si>
    <t>751100</t>
  </si>
  <si>
    <t>201114</t>
  </si>
  <si>
    <t>Social Philosophy</t>
  </si>
  <si>
    <t>Economics for Everyday Life</t>
  </si>
  <si>
    <t>Environmental Science in Today’s World</t>
  </si>
  <si>
    <t>057132</t>
  </si>
  <si>
    <t>057134</t>
  </si>
  <si>
    <t>057135</t>
  </si>
  <si>
    <t>Happy Life in Camping</t>
  </si>
  <si>
    <t>Muscle Building with Weight Training</t>
  </si>
  <si>
    <t>Aerobic Exercise for Health</t>
  </si>
  <si>
    <t>208270</t>
  </si>
  <si>
    <t>Statistics in Social Sciences</t>
  </si>
  <si>
    <t>159102</t>
  </si>
  <si>
    <t>159203</t>
  </si>
  <si>
    <t>159204</t>
  </si>
  <si>
    <t>159303</t>
  </si>
  <si>
    <t>159305</t>
  </si>
  <si>
    <t>159311</t>
  </si>
  <si>
    <t>159331</t>
  </si>
  <si>
    <t>159361</t>
  </si>
  <si>
    <t>159362</t>
  </si>
  <si>
    <t>159411</t>
  </si>
  <si>
    <t>159421</t>
  </si>
  <si>
    <t>159481</t>
  </si>
  <si>
    <t>159490</t>
  </si>
  <si>
    <t>164200</t>
  </si>
  <si>
    <t>159202</t>
  </si>
  <si>
    <t>Theories and Perspectives in Social Development</t>
  </si>
  <si>
    <t>History of Sociological Thoughts</t>
  </si>
  <si>
    <t>History of Anthropological Thoughts</t>
  </si>
  <si>
    <t>Contemporary Sociological and Anthropological Theories</t>
  </si>
  <si>
    <t>Modern City</t>
  </si>
  <si>
    <t>Economic Anthropology</t>
  </si>
  <si>
    <t>Seminar</t>
  </si>
  <si>
    <t>159222</t>
  </si>
  <si>
    <t>159302</t>
  </si>
  <si>
    <t>159304</t>
  </si>
  <si>
    <t>159333</t>
  </si>
  <si>
    <t>159334</t>
  </si>
  <si>
    <t>159403</t>
  </si>
  <si>
    <t>159431</t>
  </si>
  <si>
    <t>159434</t>
  </si>
  <si>
    <t>159435</t>
  </si>
  <si>
    <t>160343</t>
  </si>
  <si>
    <t>159351</t>
  </si>
  <si>
    <t>159354</t>
  </si>
  <si>
    <t>159356</t>
  </si>
  <si>
    <t>159451</t>
  </si>
  <si>
    <t>159321</t>
  </si>
  <si>
    <t>159455</t>
  </si>
  <si>
    <t>159231</t>
  </si>
  <si>
    <t>159332</t>
  </si>
  <si>
    <t>159363</t>
  </si>
  <si>
    <t>159365</t>
  </si>
  <si>
    <t>159443</t>
  </si>
  <si>
    <t>159461</t>
  </si>
  <si>
    <t>159462</t>
  </si>
  <si>
    <t>159463</t>
  </si>
  <si>
    <t>159221</t>
  </si>
  <si>
    <t>160341</t>
  </si>
  <si>
    <t>160342</t>
  </si>
  <si>
    <t>160413</t>
  </si>
  <si>
    <t>164443</t>
  </si>
  <si>
    <t>159335</t>
  </si>
  <si>
    <t>164341</t>
  </si>
  <si>
    <t>164441</t>
  </si>
  <si>
    <t>164442</t>
  </si>
  <si>
    <t>Sociology of Fashion</t>
  </si>
  <si>
    <t>Practice in Everyday Life</t>
  </si>
  <si>
    <t>Sociology of Science and Technology</t>
  </si>
  <si>
    <t>Space and Identity</t>
  </si>
  <si>
    <t>Globalization</t>
  </si>
  <si>
    <t>Cultural Studies</t>
  </si>
  <si>
    <t>Youth and Popular Culture</t>
  </si>
  <si>
    <t>Ecological Anthropology in Mekong Region</t>
  </si>
  <si>
    <t>Society and Culture of the North and its Neighbors in Mekong Region</t>
  </si>
  <si>
    <t>Social and Cultural Dynamics in Southeast Asia</t>
  </si>
  <si>
    <t>Contemporary Chinese Society and Cultures</t>
  </si>
  <si>
    <t>Border and Transnational Issues</t>
  </si>
  <si>
    <t>Belief Systems and Religions in Southeast Asia</t>
  </si>
  <si>
    <t>Society and Culture of India, China and Japan</t>
  </si>
  <si>
    <t>Social Movements in Southeast Asia</t>
  </si>
  <si>
    <t>Social and Cultural Change</t>
  </si>
  <si>
    <t>Rural Society in the Modern World</t>
  </si>
  <si>
    <t>Survey Research</t>
  </si>
  <si>
    <t>Contemporary Community Studies and Transdisciplinary Research</t>
  </si>
  <si>
    <t>Evaluation Research</t>
  </si>
  <si>
    <t>Information Technology and Social Research</t>
  </si>
  <si>
    <t>Visual Anthropology</t>
  </si>
  <si>
    <t>Social, Environmental and Health Impact Assessment</t>
  </si>
  <si>
    <t>Family and Change</t>
  </si>
  <si>
    <t>Health and Medicine in Modern Society</t>
  </si>
  <si>
    <t>Ageing Society and Population Change</t>
  </si>
  <si>
    <t>Sociology of Labour</t>
  </si>
  <si>
    <t>Social Welfare Administration</t>
  </si>
  <si>
    <t>Entrepreneurial Cultures and Societies and Social Enterprises</t>
  </si>
  <si>
    <t>Children and Society</t>
  </si>
  <si>
    <t>Human Security</t>
  </si>
  <si>
    <t>FoS-Minor</t>
  </si>
  <si>
    <t>Minor-1</t>
  </si>
  <si>
    <t>Minor-2</t>
  </si>
  <si>
    <t>Minor-3</t>
  </si>
  <si>
    <t>Minor-4</t>
  </si>
  <si>
    <t>Minor-5</t>
  </si>
  <si>
    <t>Minor-1 3 Credits</t>
  </si>
  <si>
    <t>Minor-2 3 Credits</t>
  </si>
  <si>
    <t>Minor-3 3 Credits</t>
  </si>
  <si>
    <t>Minor-4 3 Credits</t>
  </si>
  <si>
    <t>Minor-5 3 Credits</t>
  </si>
  <si>
    <t>1200</t>
  </si>
  <si>
    <t>1210</t>
  </si>
  <si>
    <t>1220</t>
  </si>
  <si>
    <t>1300</t>
  </si>
  <si>
    <t>1310</t>
  </si>
  <si>
    <t>1320</t>
  </si>
  <si>
    <t>FREE-01 credit</t>
  </si>
  <si>
    <t>FREE-02 credits</t>
  </si>
  <si>
    <t>FREE-03 credits</t>
  </si>
  <si>
    <t>FREE-04 credits</t>
  </si>
  <si>
    <t>FREE-05 credits</t>
  </si>
  <si>
    <t>FREE-06 credits</t>
  </si>
  <si>
    <t>หลักสูตรศิลปศาสตรบัณฑิต สาขาวิชาสังคมวิทยาและมานุษยวิทยา หลักปรับปรุง พ.ศ. 2560</t>
  </si>
  <si>
    <t>0.0.2</t>
  </si>
  <si>
    <t>หลักสูตรศิลปศาสตรบัณฑิต สาขาวิชาสังคมวิทยาและมานุษยวิทยา หลักปรับปรุง พ.ศ. 2565</t>
  </si>
  <si>
    <t>Learner Person - Required</t>
  </si>
  <si>
    <t>Learner Person - Elective</t>
  </si>
  <si>
    <t>1110</t>
  </si>
  <si>
    <t>1120</t>
  </si>
  <si>
    <t>2300</t>
  </si>
  <si>
    <t>001202</t>
  </si>
  <si>
    <t>English in Professional Contexts</t>
  </si>
  <si>
    <t>GE-LP</t>
  </si>
  <si>
    <t>GE-LP-Req</t>
  </si>
  <si>
    <t>009103</t>
  </si>
  <si>
    <t>176104</t>
  </si>
  <si>
    <t>702101</t>
  </si>
  <si>
    <t>Information Literacy and Information Presentation</t>
  </si>
  <si>
    <t>Rights and Duties of Citizen in Digital Age</t>
  </si>
  <si>
    <t>Finance for Daily Life</t>
  </si>
  <si>
    <t>GE-LP-Ele</t>
  </si>
  <si>
    <t>GE-IC</t>
  </si>
  <si>
    <t>GE-IC-Req</t>
  </si>
  <si>
    <t>GE-IC-Ele</t>
  </si>
  <si>
    <t>109115</t>
  </si>
  <si>
    <t>Life and Aesthetics</t>
  </si>
  <si>
    <t>703103</t>
  </si>
  <si>
    <t>851103</t>
  </si>
  <si>
    <t>Introduction to Entrepreneurship and Business</t>
  </si>
  <si>
    <t>Life and Society through Media</t>
  </si>
  <si>
    <t>013103</t>
  </si>
  <si>
    <t>General Psychology</t>
  </si>
  <si>
    <t>159262</t>
  </si>
  <si>
    <t>Thinking Skills and Doing Research in Social Sciences</t>
  </si>
  <si>
    <t>Political Sociology</t>
  </si>
  <si>
    <t>Introduction to Sociology</t>
  </si>
  <si>
    <t>Introduction to Anthropology</t>
  </si>
  <si>
    <t>Consumer Society</t>
  </si>
  <si>
    <t>Social Inquiry</t>
  </si>
  <si>
    <t>Multicultural and Diversity Studies</t>
  </si>
  <si>
    <t>Field Practices in Sociology and Anthropology</t>
  </si>
  <si>
    <t>Introduction to Social Work &amp; Social Welfare</t>
  </si>
  <si>
    <t>Sports in Socio-Cultural Dynamics</t>
  </si>
  <si>
    <t>Semiology and Popular Media</t>
  </si>
  <si>
    <t>Gender and Sexuality Studies in Southeast Asia</t>
  </si>
  <si>
    <t>159432</t>
  </si>
  <si>
    <t>Marginalization</t>
  </si>
  <si>
    <t>Ethnographic Research</t>
  </si>
  <si>
    <t>160321</t>
  </si>
  <si>
    <t>Women’s Studies in Sociological and Anthropological Perspectives</t>
  </si>
  <si>
    <t>160331</t>
  </si>
  <si>
    <t>Population Dynamics</t>
  </si>
  <si>
    <t>160415</t>
  </si>
  <si>
    <t>Work in Modern Societies</t>
  </si>
  <si>
    <t>Social Justice Social Inequity and Social Policy</t>
  </si>
  <si>
    <t>GE-AC</t>
  </si>
  <si>
    <t>GE-AC-Ele</t>
  </si>
  <si>
    <t>GE-AC-Req</t>
  </si>
  <si>
    <t>หน่วยกิตสะสมทั้งหมด (134 หน่วยกิต)</t>
  </si>
  <si>
    <t>จำนวนหน่วยกิตรวมตลอดหลักสูตร ไม่น้อยกว่า 134 หน่วยกิต</t>
  </si>
  <si>
    <t>Major Electives 400</t>
  </si>
  <si>
    <t>205105</t>
  </si>
  <si>
    <t>206100</t>
  </si>
  <si>
    <t>207109</t>
  </si>
  <si>
    <t>Earth Science and Civilization</t>
  </si>
  <si>
    <t>Mathematics in Everyday Life</t>
  </si>
  <si>
    <t>Life and the Universe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</si>
</sst>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7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0" fillId="0" borderId="0" xfId="0" quotePrefix="1" applyNumberFormat="1" applyProtection="1">
      <protection locked="0"/>
    </xf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0" fontId="1" fillId="5" borderId="0" xfId="0" quotePrefix="1" applyFont="1" applyFill="1"/>
    <xf numFmtId="187" fontId="0" fillId="0" borderId="0" xfId="0" applyNumberFormat="1" applyAlignment="1">
      <alignment horizontal="left"/>
    </xf>
    <xf numFmtId="187" fontId="0" fillId="0" borderId="0" xfId="0" applyNumberFormat="1"/>
    <xf numFmtId="49" fontId="1" fillId="0" borderId="0" xfId="0" quotePrefix="1" applyNumberFormat="1" applyFont="1"/>
    <xf numFmtId="49" fontId="1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quotePrefix="1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6" borderId="0" xfId="0" applyFill="1"/>
    <xf numFmtId="0" fontId="1" fillId="0" borderId="0" xfId="0" quotePrefix="1" applyFont="1"/>
    <xf numFmtId="0" fontId="0" fillId="7" borderId="0" xfId="0" applyFill="1"/>
    <xf numFmtId="0" fontId="5" fillId="0" borderId="0" xfId="0" applyFont="1"/>
    <xf numFmtId="0" fontId="6" fillId="3" borderId="0" xfId="0" applyFont="1" applyFill="1" applyAlignment="1">
      <alignment horizontal="center"/>
    </xf>
    <xf numFmtId="49" fontId="1" fillId="0" borderId="0" xfId="0" applyNumberFormat="1" applyFont="1" applyProtection="1">
      <protection locked="0"/>
    </xf>
    <xf numFmtId="0" fontId="0" fillId="0" borderId="0" xfId="0" applyFont="1"/>
  </cellXfs>
  <cellStyles count="1">
    <cellStyle name="Normal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numFmt numFmtId="0" formatCode="General"/>
      <protection locked="0" hidden="0"/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8" totalsRowCount="1" headerRowDxfId="111" dataDxfId="110" totalsRowDxfId="109">
  <tableColumns count="40">
    <tableColumn id="46" xr3:uid="{4E13422A-8BB0-4136-B738-2E35AD475094}" name="inputGroup" dataDxfId="108" totalsRowDxfId="31"/>
    <tableColumn id="83" xr3:uid="{F2963C70-2B4F-4084-9B90-99A4C48AB840}" name="isTitle" dataDxfId="107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106"/>
    <tableColumn id="2" xr3:uid="{935D810C-7C33-411F-99A1-9B69DC6CFE6C}" name="name" dataDxfId="105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104"/>
    <tableColumn id="4" xr3:uid="{BC0B8D09-A8C3-4DB9-B550-A3A2A76328CE}" name="credit" totalsRowLabel="Credits_x000a_GPA" dataDxfId="103" totalsRowDxfId="30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102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101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100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99"/>
    <tableColumn id="47" xr3:uid="{B55EE284-2C83-4A25-982D-F56B850C29BE}" name="1/1" totalsRowFunction="custom" dataDxfId="98" totalsRowDxfId="29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97" totalsRowDxfId="28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96" totalsRowDxfId="27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95" totalsRowDxfId="26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94" totalsRowDxfId="2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93" totalsRowDxfId="24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92" totalsRowDxfId="23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91" totalsRowDxfId="22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90" totalsRowDxfId="21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89" totalsRowDxfId="20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88" totalsRowDxfId="19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87" totalsRowDxfId="18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86" totalsRowDxfId="17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85" totalsRowDxfId="16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84" totalsRowDxfId="1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83" totalsRowDxfId="14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82" totalsRowDxfId="13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81" totalsRowDxfId="12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80" totalsRowDxfId="11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79" totalsRowDxfId="10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78" totalsRowDxfId="9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77" totalsRowDxfId="8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76" totalsRowDxfId="7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75" totalsRowDxfId="6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74" totalsRowDxfId="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73" totalsRowDxfId="4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72" totalsRowDxfId="3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71" totalsRowDxfId="2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70" totalsRowDxfId="1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69" totalsRowDxfId="0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118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68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67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AA118" totalsRowShown="0" headerRowDxfId="66">
  <autoFilter ref="K1:AA118" xr:uid="{C322FB1C-7CDE-44BE-AA8C-BCF7000A6269}"/>
  <tableColumns count="17">
    <tableColumn id="1" xr3:uid="{859C5CB5-BD49-41DB-8041-BE6658CACD21}" name="1000" dataDxfId="65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64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3" xr3:uid="{BA305813-495E-4D5A-9EC6-05C1BE221295}" name="1110" dataDxfId="63">
      <calculatedColumnFormula array="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calculatedColumnFormula>
    </tableColumn>
    <tableColumn id="4" xr3:uid="{9AF47928-8FF0-4EC4-ADDD-B43F9E9786FA}" name="1120" dataDxfId="62">
      <calculatedColumnFormula array="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calculatedColumnFormula>
    </tableColumn>
    <tableColumn id="80" xr3:uid="{C1F55888-185A-4E7E-AD0C-11DC73390586}" name="1200" dataDxfId="61">
      <calculatedColumnFormula array="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calculatedColumnFormula>
    </tableColumn>
    <tableColumn id="94" xr3:uid="{D5F6499A-ABB1-4F9E-BA04-3C94B1C60AE9}" name="1210" dataDxfId="60">
      <calculatedColumnFormula array="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calculatedColumnFormula>
    </tableColumn>
    <tableColumn id="112" xr3:uid="{CF5C521D-B67D-4705-96A6-FE3D9CC32BDC}" name="1220" dataDxfId="59">
      <calculatedColumnFormula array="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calculatedColumnFormula>
    </tableColumn>
    <tableColumn id="100" xr3:uid="{FE5F6E8E-F7D2-4CEE-B9B3-8B7A367ED51E}" name="1300" dataDxfId="58">
      <calculatedColumnFormula array="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calculatedColumnFormula>
    </tableColumn>
    <tableColumn id="110" xr3:uid="{11EF3DF9-6666-4DC0-ACA4-275259F1289C}" name="1310" dataDxfId="57">
      <calculatedColumnFormula array="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calculatedColumnFormula>
    </tableColumn>
    <tableColumn id="121" xr3:uid="{BEDC4393-8B2B-4B7B-8151-4193C327AE05}" name="1320" dataDxfId="56">
      <calculatedColumnFormula array="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calculatedColumnFormula>
    </tableColumn>
    <tableColumn id="8" xr3:uid="{62CADC9C-9DB8-47EE-AB9A-C81D1B30089E}" name="2000" dataDxfId="55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54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53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52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51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17" xr3:uid="{FA0E113C-8B94-4C7B-A2E3-2F4361B65002}" name="2300" dataDxfId="50">
      <calculatedColumnFormula array="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calculatedColumnFormula>
    </tableColumn>
    <tableColumn id="13" xr3:uid="{4937C89D-F070-49F1-9856-33BD40D163E0}" name="9000" dataDxfId="49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8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48">
      <calculatedColumnFormula>grades[[#This Row],[grade]]</calculatedColumnFormula>
    </tableColumn>
    <tableColumn id="2" xr3:uid="{DF17C744-E616-4784-A3D2-6F9F8BF4D0A3}" name="AF" dataDxfId="47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46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45" dataDxfId="44">
  <autoFilter ref="A1:B4" xr:uid="{D22A5025-A84A-4A39-BCF8-B3230B365EDE}"/>
  <tableColumns count="2">
    <tableColumn id="1" xr3:uid="{1F24D4AA-7C51-4842-9FFB-A1B8A88713E7}" name="type" dataDxfId="43"/>
    <tableColumn id="2" xr3:uid="{16C7CA04-920A-4B19-A868-78A903D41A9D}" name="description" dataDxfId="4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105"/>
  <sheetViews>
    <sheetView tabSelected="1" topLeftCell="C2" zoomScale="110" zoomScaleNormal="110" workbookViewId="0">
      <selection activeCell="C2" sqref="C2"/>
    </sheetView>
  </sheetViews>
  <sheetFormatPr defaultRowHeight="14.25" x14ac:dyDescent="0.2"/>
  <cols>
    <col min="1" max="2" width="12.75" hidden="1" customWidth="1"/>
    <col min="3" max="3" width="17" bestFit="1" customWidth="1"/>
    <col min="4" max="4" width="64.25" bestFit="1" customWidth="1"/>
    <col min="5" max="5" width="10.75" bestFit="1" customWidth="1"/>
    <col min="7" max="7" width="8.75" hidden="1" customWidth="1"/>
    <col min="8" max="8" width="6.125" hidden="1" customWidth="1"/>
    <col min="9" max="9" width="10.25" hidden="1" customWidth="1"/>
    <col min="10" max="10" width="5.5" hidden="1" customWidth="1"/>
    <col min="11" max="40" width="4.25" customWidth="1"/>
  </cols>
  <sheetData>
    <row r="1" spans="1:40" hidden="1" x14ac:dyDescent="0.2">
      <c r="A1" t="s">
        <v>86</v>
      </c>
      <c r="B1" t="s">
        <v>108</v>
      </c>
      <c r="C1" t="s">
        <v>54</v>
      </c>
      <c r="D1" t="s">
        <v>0</v>
      </c>
      <c r="E1" t="s">
        <v>55</v>
      </c>
      <c r="F1" t="s">
        <v>1</v>
      </c>
      <c r="G1" t="s">
        <v>9</v>
      </c>
      <c r="H1" t="s">
        <v>3</v>
      </c>
      <c r="I1" t="s">
        <v>43</v>
      </c>
      <c r="J1" t="s">
        <v>10</v>
      </c>
      <c r="K1" s="7" t="s">
        <v>56</v>
      </c>
      <c r="L1" s="7" t="s">
        <v>57</v>
      </c>
      <c r="M1" s="7" t="s">
        <v>58</v>
      </c>
      <c r="N1" s="7" t="s">
        <v>59</v>
      </c>
      <c r="O1" s="7" t="s">
        <v>60</v>
      </c>
      <c r="P1" t="s">
        <v>61</v>
      </c>
      <c r="Q1" s="7" t="s">
        <v>62</v>
      </c>
      <c r="R1" s="7" t="s">
        <v>63</v>
      </c>
      <c r="S1" s="7" t="s">
        <v>64</v>
      </c>
      <c r="T1" s="7" t="s">
        <v>65</v>
      </c>
      <c r="U1" s="7" t="s">
        <v>66</v>
      </c>
      <c r="V1" s="7" t="s">
        <v>67</v>
      </c>
      <c r="W1" s="7" t="s">
        <v>68</v>
      </c>
      <c r="X1" s="7" t="s">
        <v>69</v>
      </c>
      <c r="Y1" s="7" t="s">
        <v>70</v>
      </c>
      <c r="Z1" s="7" t="s">
        <v>71</v>
      </c>
      <c r="AA1" s="7" t="s">
        <v>72</v>
      </c>
      <c r="AB1" s="7" t="s">
        <v>73</v>
      </c>
      <c r="AC1" s="7" t="s">
        <v>74</v>
      </c>
      <c r="AD1" s="7" t="s">
        <v>75</v>
      </c>
      <c r="AE1" s="7" t="s">
        <v>76</v>
      </c>
      <c r="AF1" s="7" t="s">
        <v>77</v>
      </c>
      <c r="AG1" s="7" t="s">
        <v>78</v>
      </c>
      <c r="AH1" s="7" t="s">
        <v>79</v>
      </c>
      <c r="AI1" s="7" t="s">
        <v>80</v>
      </c>
      <c r="AJ1" s="7" t="s">
        <v>81</v>
      </c>
      <c r="AK1" s="7" t="s">
        <v>82</v>
      </c>
      <c r="AL1" s="7" t="s">
        <v>83</v>
      </c>
      <c r="AM1" s="7" t="s">
        <v>84</v>
      </c>
      <c r="AN1" s="7" t="s">
        <v>85</v>
      </c>
    </row>
    <row r="2" spans="1:40" x14ac:dyDescent="0.2">
      <c r="A2">
        <v>1000</v>
      </c>
      <c r="B2" t="b">
        <f>IF(ISBLANK(calculation[[#This Row],[course]]),"",INDEX(subjects[isTitle],MATCH(calculation[[#This Row],[course]],subjects[code],0),0))</f>
        <v>1</v>
      </c>
      <c r="C2" s="7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29"/>
      <c r="F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" s="3"/>
      <c r="L2" s="4"/>
      <c r="M2" s="5"/>
      <c r="N2" s="3"/>
      <c r="O2" s="4"/>
      <c r="P2" s="5"/>
      <c r="Q2" s="3"/>
      <c r="R2" s="4"/>
      <c r="S2" s="5"/>
      <c r="T2" s="3"/>
      <c r="U2" s="4"/>
      <c r="V2" s="5"/>
      <c r="W2" s="3"/>
      <c r="X2" s="4"/>
      <c r="Y2" s="5"/>
      <c r="Z2" s="3"/>
      <c r="AA2" s="4"/>
      <c r="AB2" s="5"/>
      <c r="AC2" s="3"/>
      <c r="AD2" s="4"/>
      <c r="AE2" s="5"/>
      <c r="AF2" s="3"/>
      <c r="AG2" s="4"/>
      <c r="AH2" s="5"/>
      <c r="AI2" s="3"/>
      <c r="AJ2" s="4"/>
      <c r="AK2" s="5"/>
      <c r="AL2" s="3"/>
      <c r="AM2" s="4"/>
      <c r="AN2" s="5"/>
    </row>
    <row r="3" spans="1:40" x14ac:dyDescent="0.2">
      <c r="A3">
        <v>1100</v>
      </c>
      <c r="B3" t="b">
        <f>IF(ISBLANK(calculation[[#This Row],[course]]),"",INDEX(subjects[isTitle],MATCH(calculation[[#This Row],[course]],subjects[code],0),0))</f>
        <v>1</v>
      </c>
      <c r="C3" s="13" t="s">
        <v>313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(&gt;=18)</v>
      </c>
      <c r="E3" s="29"/>
      <c r="F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" s="3"/>
      <c r="L3" s="4"/>
      <c r="M3" s="5"/>
      <c r="N3" s="3"/>
      <c r="O3" s="4"/>
      <c r="P3" s="5"/>
      <c r="Q3" s="3"/>
      <c r="R3" s="4"/>
      <c r="S3" s="5"/>
      <c r="T3" s="3"/>
      <c r="U3" s="4"/>
      <c r="V3" s="5"/>
      <c r="W3" s="3"/>
      <c r="X3" s="4"/>
      <c r="Y3" s="5"/>
      <c r="Z3" s="3"/>
      <c r="AA3" s="4"/>
      <c r="AB3" s="5"/>
      <c r="AC3" s="3"/>
      <c r="AD3" s="4"/>
      <c r="AE3" s="5"/>
      <c r="AF3" s="3"/>
      <c r="AG3" s="4"/>
      <c r="AH3" s="5"/>
      <c r="AI3" s="3"/>
      <c r="AJ3" s="4"/>
      <c r="AK3" s="5"/>
      <c r="AL3" s="3"/>
      <c r="AM3" s="4"/>
      <c r="AN3" s="5"/>
    </row>
    <row r="4" spans="1:40" x14ac:dyDescent="0.2">
      <c r="A4">
        <v>1110</v>
      </c>
      <c r="B4" t="b">
        <f>IF(ISBLANK(calculation[[#This Row],[course]]),"",INDEX(subjects[isTitle],MATCH(calculation[[#This Row],[course]],subjects[code],0),0))</f>
        <v>1</v>
      </c>
      <c r="C4" s="13" t="s">
        <v>314</v>
      </c>
      <c r="D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Required (&gt;=15)</v>
      </c>
      <c r="E4" s="29"/>
      <c r="F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">
        <f>IF(ISBLANK(calculation[[#This Row],[course]]),"",INDEX(subjects[group],MATCH(calculation[[#This Row],[course]],subjects[code],0),1))</f>
        <v>1110</v>
      </c>
      <c r="H4" t="str">
        <f>IF(ISBLANK(calculation[[#This Row],[course]]),"",INDEX(subjects[mode],MATCH(calculation[[#This Row],[course]],subjects[code],0),1))</f>
        <v/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" s="3"/>
      <c r="L4" s="4"/>
      <c r="M4" s="5"/>
      <c r="N4" s="3"/>
      <c r="O4" s="4"/>
      <c r="P4" s="5"/>
      <c r="Q4" s="3"/>
      <c r="R4" s="4"/>
      <c r="S4" s="5"/>
      <c r="T4" s="3"/>
      <c r="U4" s="4"/>
      <c r="V4" s="5"/>
      <c r="W4" s="3"/>
      <c r="X4" s="4"/>
      <c r="Y4" s="5"/>
      <c r="Z4" s="3"/>
      <c r="AA4" s="4"/>
      <c r="AB4" s="5"/>
      <c r="AC4" s="3"/>
      <c r="AD4" s="4"/>
      <c r="AE4" s="5"/>
      <c r="AF4" s="3"/>
      <c r="AG4" s="4"/>
      <c r="AH4" s="5"/>
      <c r="AI4" s="3"/>
      <c r="AJ4" s="4"/>
      <c r="AK4" s="5"/>
      <c r="AL4" s="3"/>
      <c r="AM4" s="4"/>
      <c r="AN4" s="5"/>
    </row>
    <row r="5" spans="1:40" x14ac:dyDescent="0.2">
      <c r="A5">
        <v>1110</v>
      </c>
      <c r="B5">
        <f>IF(ISBLANK(calculation[[#This Row],[course]]),"",INDEX(subjects[isTitle],MATCH(calculation[[#This Row],[course]],subjects[code],0),0))</f>
        <v>0</v>
      </c>
      <c r="C5" s="36" t="s">
        <v>14</v>
      </c>
      <c r="D5" s="2" t="s">
        <v>15</v>
      </c>
      <c r="E5" s="29"/>
      <c r="F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1110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5" s="32"/>
      <c r="L5" s="33"/>
      <c r="M5" s="34"/>
      <c r="N5" s="32"/>
      <c r="O5" s="33"/>
      <c r="P5" s="34"/>
      <c r="Q5" s="32"/>
      <c r="R5" s="33"/>
      <c r="S5" s="34"/>
      <c r="T5" s="32"/>
      <c r="U5" s="33"/>
      <c r="V5" s="34"/>
      <c r="W5" s="32"/>
      <c r="X5" s="33"/>
      <c r="Y5" s="34"/>
      <c r="Z5" s="32"/>
      <c r="AA5" s="33"/>
      <c r="AB5" s="34"/>
      <c r="AC5" s="32"/>
      <c r="AD5" s="33"/>
      <c r="AE5" s="34"/>
      <c r="AF5" s="32"/>
      <c r="AG5" s="33"/>
      <c r="AH5" s="34"/>
      <c r="AI5" s="32"/>
      <c r="AJ5" s="33"/>
      <c r="AK5" s="34"/>
      <c r="AL5" s="32"/>
      <c r="AM5" s="33"/>
      <c r="AN5" s="34"/>
    </row>
    <row r="6" spans="1:40" x14ac:dyDescent="0.2">
      <c r="A6">
        <v>1110</v>
      </c>
      <c r="B6">
        <f>IF(ISBLANK(calculation[[#This Row],[course]]),"",INDEX(subjects[isTitle],MATCH(calculation[[#This Row],[course]],subjects[code],0),0))</f>
        <v>0</v>
      </c>
      <c r="C6" s="36" t="s">
        <v>16</v>
      </c>
      <c r="D6" s="2" t="s">
        <v>17</v>
      </c>
      <c r="E6" s="29"/>
      <c r="F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1110</v>
      </c>
      <c r="H6">
        <f>IF(ISBLANK(calculation[[#This Row],[course]]),"",INDEX(subjects[mode],MATCH(calculation[[#This Row],[course]],subjects[code],0),1))</f>
        <v>100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6" s="32"/>
      <c r="L6" s="33"/>
      <c r="M6" s="34"/>
      <c r="N6" s="32"/>
      <c r="O6" s="33"/>
      <c r="P6" s="34"/>
      <c r="Q6" s="32"/>
      <c r="R6" s="33"/>
      <c r="S6" s="34"/>
      <c r="T6" s="32"/>
      <c r="U6" s="33"/>
      <c r="V6" s="34"/>
      <c r="W6" s="32"/>
      <c r="X6" s="33"/>
      <c r="Y6" s="34"/>
      <c r="Z6" s="32"/>
      <c r="AA6" s="33"/>
      <c r="AB6" s="34"/>
      <c r="AC6" s="32"/>
      <c r="AD6" s="33"/>
      <c r="AE6" s="34"/>
      <c r="AF6" s="32"/>
      <c r="AG6" s="33"/>
      <c r="AH6" s="34"/>
      <c r="AI6" s="32"/>
      <c r="AJ6" s="33"/>
      <c r="AK6" s="34"/>
      <c r="AL6" s="32"/>
      <c r="AM6" s="33"/>
      <c r="AN6" s="34"/>
    </row>
    <row r="7" spans="1:40" x14ac:dyDescent="0.2">
      <c r="A7">
        <v>1110</v>
      </c>
      <c r="B7">
        <f>IF(ISBLANK(calculation[[#This Row],[course]]),"",INDEX(subjects[isTitle],MATCH(calculation[[#This Row],[course]],subjects[code],0),0))</f>
        <v>0</v>
      </c>
      <c r="C7" s="36" t="s">
        <v>18</v>
      </c>
      <c r="D7" s="2" t="s">
        <v>19</v>
      </c>
      <c r="E7" s="29"/>
      <c r="F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1110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7" s="32"/>
      <c r="L7" s="33"/>
      <c r="M7" s="34"/>
      <c r="N7" s="32"/>
      <c r="O7" s="33"/>
      <c r="P7" s="34"/>
      <c r="Q7" s="32"/>
      <c r="R7" s="33"/>
      <c r="S7" s="34"/>
      <c r="T7" s="32"/>
      <c r="U7" s="33"/>
      <c r="V7" s="34"/>
      <c r="W7" s="32"/>
      <c r="X7" s="33"/>
      <c r="Y7" s="34"/>
      <c r="Z7" s="32"/>
      <c r="AA7" s="33"/>
      <c r="AB7" s="34"/>
      <c r="AC7" s="32"/>
      <c r="AD7" s="33"/>
      <c r="AE7" s="34"/>
      <c r="AF7" s="32"/>
      <c r="AG7" s="33"/>
      <c r="AH7" s="34"/>
      <c r="AI7" s="32"/>
      <c r="AJ7" s="33"/>
      <c r="AK7" s="34"/>
      <c r="AL7" s="32"/>
      <c r="AM7" s="33"/>
      <c r="AN7" s="34"/>
    </row>
    <row r="8" spans="1:40" x14ac:dyDescent="0.2">
      <c r="A8">
        <v>1110</v>
      </c>
      <c r="B8" t="str">
        <f>IF(ISBLANK(calculation[[#This Row],[course]]),"",INDEX(subjects[isTitle],MATCH(calculation[[#This Row],[course]],subjects[code],0),0))</f>
        <v/>
      </c>
      <c r="C8" s="40"/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8" s="29"/>
      <c r="F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8" t="str">
        <f>IF(ISBLANK(calculation[[#This Row],[course]]),"",INDEX(subjects[group],MATCH(calculation[[#This Row],[course]],subjects[code],0),1))</f>
        <v/>
      </c>
      <c r="H8" t="str">
        <f>IF(ISBLANK(calculation[[#This Row],[course]]),"",INDEX(subjects[mode],MATCH(calculation[[#This Row],[course]],subjects[code],0),1))</f>
        <v/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8" s="32"/>
      <c r="L8" s="33"/>
      <c r="M8" s="34"/>
      <c r="N8" s="32"/>
      <c r="O8" s="33"/>
      <c r="P8" s="34"/>
      <c r="Q8" s="32"/>
      <c r="R8" s="33"/>
      <c r="S8" s="34"/>
      <c r="T8" s="32"/>
      <c r="U8" s="33"/>
      <c r="V8" s="34"/>
      <c r="W8" s="32"/>
      <c r="X8" s="33"/>
      <c r="Y8" s="34"/>
      <c r="Z8" s="32"/>
      <c r="AA8" s="33"/>
      <c r="AB8" s="34"/>
      <c r="AC8" s="32"/>
      <c r="AD8" s="33"/>
      <c r="AE8" s="34"/>
      <c r="AF8" s="32"/>
      <c r="AG8" s="33"/>
      <c r="AH8" s="34"/>
      <c r="AI8" s="32"/>
      <c r="AJ8" s="33"/>
      <c r="AK8" s="34"/>
      <c r="AL8" s="32"/>
      <c r="AM8" s="33"/>
      <c r="AN8" s="34"/>
    </row>
    <row r="9" spans="1:40" x14ac:dyDescent="0.2">
      <c r="A9">
        <v>1110</v>
      </c>
      <c r="B9">
        <f>IF(ISBLANK(calculation[[#This Row],[course]]),"",INDEX(subjects[isTitle],MATCH(calculation[[#This Row],[course]],subjects[code],0),0))</f>
        <v>0</v>
      </c>
      <c r="C9" s="36" t="s">
        <v>114</v>
      </c>
      <c r="D9" s="2" t="s">
        <v>115</v>
      </c>
      <c r="E9" s="29"/>
      <c r="F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9">
        <f>IF(ISBLANK(calculation[[#This Row],[course]]),"",INDEX(subjects[group],MATCH(calculation[[#This Row],[course]],subjects[code],0),1))</f>
        <v>1110</v>
      </c>
      <c r="H9">
        <f>IF(ISBLANK(calculation[[#This Row],[course]]),"",INDEX(subjects[mode],MATCH(calculation[[#This Row],[course]],subjects[code],0),1))</f>
        <v>100</v>
      </c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4"/>
      <c r="AC9" s="32"/>
      <c r="AD9" s="33"/>
      <c r="AE9" s="34"/>
      <c r="AF9" s="32"/>
      <c r="AG9" s="33"/>
      <c r="AH9" s="34"/>
      <c r="AI9" s="32"/>
      <c r="AJ9" s="33"/>
      <c r="AK9" s="34"/>
      <c r="AL9" s="32"/>
      <c r="AM9" s="33"/>
      <c r="AN9" s="34"/>
    </row>
    <row r="10" spans="1:40" x14ac:dyDescent="0.2">
      <c r="A10">
        <v>1120</v>
      </c>
      <c r="B10" t="b">
        <f>IF(ISBLANK(calculation[[#This Row],[course]]),"",INDEX(subjects[isTitle],MATCH(calculation[[#This Row],[course]],subjects[code],0),0))</f>
        <v>1</v>
      </c>
      <c r="C10" s="1" t="s">
        <v>321</v>
      </c>
      <c r="D10" s="4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Elective (&gt;=3)</v>
      </c>
      <c r="E10" s="29"/>
      <c r="F1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0">
        <f>IF(ISBLANK(calculation[[#This Row],[course]]),"",INDEX(subjects[group],MATCH(calculation[[#This Row],[course]],subjects[code],0),1))</f>
        <v>1120</v>
      </c>
      <c r="H10" t="str">
        <f>IF(ISBLANK(calculation[[#This Row],[course]]),"",INDEX(subjects[mode],MATCH(calculation[[#This Row],[course]],subjects[code],0),1))</f>
        <v/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4"/>
      <c r="AC10" s="32"/>
      <c r="AD10" s="33"/>
      <c r="AE10" s="34"/>
      <c r="AF10" s="32"/>
      <c r="AG10" s="33"/>
      <c r="AH10" s="34"/>
      <c r="AI10" s="32"/>
      <c r="AJ10" s="33"/>
      <c r="AK10" s="34"/>
      <c r="AL10" s="32"/>
      <c r="AM10" s="33"/>
      <c r="AN10" s="34"/>
    </row>
    <row r="11" spans="1:40" x14ac:dyDescent="0.2">
      <c r="A11">
        <v>1120</v>
      </c>
      <c r="B11" t="str">
        <f>IF(ISBLANK(calculation[[#This Row],[course]]),"",INDEX(subjects[isTitle],MATCH(calculation[[#This Row],[course]],subjects[code],0),0))</f>
        <v/>
      </c>
      <c r="C11" s="6"/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1" s="29"/>
      <c r="F1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1" t="str">
        <f>IF(ISBLANK(calculation[[#This Row],[course]]),"",INDEX(subjects[group],MATCH(calculation[[#This Row],[course]],subjects[code],0),1))</f>
        <v/>
      </c>
      <c r="H11" t="str">
        <f>IF(ISBLANK(calculation[[#This Row],[course]]),"",INDEX(subjects[mode],MATCH(calculation[[#This Row],[course]],subjects[code],0),1))</f>
        <v/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4"/>
      <c r="AC11" s="32"/>
      <c r="AD11" s="33"/>
      <c r="AE11" s="34"/>
      <c r="AF11" s="32"/>
      <c r="AG11" s="33"/>
      <c r="AH11" s="34"/>
      <c r="AI11" s="32"/>
      <c r="AJ11" s="33"/>
      <c r="AK11" s="34"/>
      <c r="AL11" s="32"/>
      <c r="AM11" s="33"/>
      <c r="AN11" s="34"/>
    </row>
    <row r="12" spans="1:40" x14ac:dyDescent="0.2">
      <c r="A12">
        <v>1200</v>
      </c>
      <c r="B12" t="b">
        <f>IF(ISBLANK(calculation[[#This Row],[course]]),"",INDEX(subjects[isTitle],MATCH(calculation[[#This Row],[course]],subjects[code],0),0))</f>
        <v>1</v>
      </c>
      <c r="C12" s="1" t="s">
        <v>322</v>
      </c>
      <c r="D12" s="4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(&gt;=9)</v>
      </c>
      <c r="E12" s="29"/>
      <c r="F1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2">
        <f>IF(ISBLANK(calculation[[#This Row],[course]]),"",INDEX(subjects[group],MATCH(calculation[[#This Row],[course]],subjects[code],0),1))</f>
        <v>1200</v>
      </c>
      <c r="H12" t="str">
        <f>IF(ISBLANK(calculation[[#This Row],[course]]),"",INDEX(subjects[mode],MATCH(calculation[[#This Row],[course]],subjects[code],0),1))</f>
        <v/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4"/>
      <c r="AC12" s="32"/>
      <c r="AD12" s="33"/>
      <c r="AE12" s="34"/>
      <c r="AF12" s="32"/>
      <c r="AG12" s="33"/>
      <c r="AH12" s="34"/>
      <c r="AI12" s="32"/>
      <c r="AJ12" s="33"/>
      <c r="AK12" s="34"/>
      <c r="AL12" s="32"/>
      <c r="AM12" s="33"/>
      <c r="AN12" s="34"/>
    </row>
    <row r="13" spans="1:40" x14ac:dyDescent="0.2">
      <c r="A13">
        <v>1210</v>
      </c>
      <c r="B13" t="b">
        <f>IF(ISBLANK(calculation[[#This Row],[course]]),"",INDEX(subjects[isTitle],MATCH(calculation[[#This Row],[course]],subjects[code],0),0))</f>
        <v>1</v>
      </c>
      <c r="C13" s="1" t="s">
        <v>323</v>
      </c>
      <c r="D13" s="4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Required (&gt;=6)</v>
      </c>
      <c r="E13" s="29"/>
      <c r="F1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3">
        <f>IF(ISBLANK(calculation[[#This Row],[course]]),"",INDEX(subjects[group],MATCH(calculation[[#This Row],[course]],subjects[code],0),1))</f>
        <v>1210</v>
      </c>
      <c r="H13" t="str">
        <f>IF(ISBLANK(calculation[[#This Row],[course]]),"",INDEX(subjects[mode],MATCH(calculation[[#This Row],[course]],subjects[code],0),1))</f>
        <v/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4"/>
      <c r="AC13" s="32"/>
      <c r="AD13" s="33"/>
      <c r="AE13" s="34"/>
      <c r="AF13" s="32"/>
      <c r="AG13" s="33"/>
      <c r="AH13" s="34"/>
      <c r="AI13" s="32"/>
      <c r="AJ13" s="33"/>
      <c r="AK13" s="34"/>
      <c r="AL13" s="32"/>
      <c r="AM13" s="33"/>
      <c r="AN13" s="34"/>
    </row>
    <row r="14" spans="1:40" x14ac:dyDescent="0.2">
      <c r="A14">
        <v>1210</v>
      </c>
      <c r="B14">
        <f>IF(ISBLANK(calculation[[#This Row],[course]]),"",INDEX(subjects[isTitle],MATCH(calculation[[#This Row],[course]],subjects[code],0),0))</f>
        <v>0</v>
      </c>
      <c r="C14" s="36" t="s">
        <v>181</v>
      </c>
      <c r="D14" s="2" t="s">
        <v>184</v>
      </c>
      <c r="E14" s="29"/>
      <c r="F1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4">
        <f>IF(ISBLANK(calculation[[#This Row],[course]]),"",INDEX(subjects[group],MATCH(calculation[[#This Row],[course]],subjects[code],0),1))</f>
        <v>1210</v>
      </c>
      <c r="H14">
        <f>IF(ISBLANK(calculation[[#This Row],[course]]),"",INDEX(subjects[mode],MATCH(calculation[[#This Row],[course]],subjects[code],0),1))</f>
        <v>100</v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4"/>
      <c r="AC14" s="32"/>
      <c r="AD14" s="33"/>
      <c r="AE14" s="34"/>
      <c r="AF14" s="32"/>
      <c r="AG14" s="33"/>
      <c r="AH14" s="34"/>
      <c r="AI14" s="32"/>
      <c r="AJ14" s="33"/>
      <c r="AK14" s="34"/>
      <c r="AL14" s="32"/>
      <c r="AM14" s="33"/>
      <c r="AN14" s="34"/>
    </row>
    <row r="15" spans="1:40" x14ac:dyDescent="0.2">
      <c r="A15">
        <v>1210</v>
      </c>
      <c r="B15" t="str">
        <f>IF(ISBLANK(calculation[[#This Row],[course]]),"",INDEX(subjects[isTitle],MATCH(calculation[[#This Row],[course]],subjects[code],0),0))</f>
        <v/>
      </c>
      <c r="C15" s="40"/>
      <c r="D1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29"/>
      <c r="F1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 t="str">
        <f>IF(ISBLANK(calculation[[#This Row],[course]]),"",INDEX(subjects[group],MATCH(calculation[[#This Row],[course]],subjects[code],0),1))</f>
        <v/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4"/>
      <c r="AC15" s="32"/>
      <c r="AD15" s="33"/>
      <c r="AE15" s="34"/>
      <c r="AF15" s="32"/>
      <c r="AG15" s="33"/>
      <c r="AH15" s="34"/>
      <c r="AI15" s="32"/>
      <c r="AJ15" s="33"/>
      <c r="AK15" s="34"/>
      <c r="AL15" s="32"/>
      <c r="AM15" s="33"/>
      <c r="AN15" s="34"/>
    </row>
    <row r="16" spans="1:40" x14ac:dyDescent="0.2">
      <c r="A16">
        <v>1220</v>
      </c>
      <c r="B16" t="b">
        <f>IF(ISBLANK(calculation[[#This Row],[course]]),"",INDEX(subjects[isTitle],MATCH(calculation[[#This Row],[course]],subjects[code],0),0))</f>
        <v>1</v>
      </c>
      <c r="C16" s="1" t="s">
        <v>324</v>
      </c>
      <c r="D16" s="4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- Elective (&gt;=3)</v>
      </c>
      <c r="E16" s="29"/>
      <c r="F1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1220</v>
      </c>
      <c r="H16" t="str">
        <f>IF(ISBLANK(calculation[[#This Row],[course]]),"",INDEX(subjects[mode],MATCH(calculation[[#This Row],[course]],subjects[code],0),1))</f>
        <v/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4"/>
      <c r="AC16" s="32"/>
      <c r="AD16" s="33"/>
      <c r="AE16" s="34"/>
      <c r="AF16" s="32"/>
      <c r="AG16" s="33"/>
      <c r="AH16" s="34"/>
      <c r="AI16" s="32"/>
      <c r="AJ16" s="33"/>
      <c r="AK16" s="34"/>
      <c r="AL16" s="32"/>
      <c r="AM16" s="33"/>
      <c r="AN16" s="34"/>
    </row>
    <row r="17" spans="1:40" x14ac:dyDescent="0.2">
      <c r="A17">
        <v>1220</v>
      </c>
      <c r="B17" t="str">
        <f>IF(ISBLANK(calculation[[#This Row],[course]]),"",INDEX(subjects[isTitle],MATCH(calculation[[#This Row],[course]],subjects[code],0),0))</f>
        <v/>
      </c>
      <c r="C17" s="40"/>
      <c r="D1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7" s="29"/>
      <c r="F17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7" t="str">
        <f>IF(ISBLANK(calculation[[#This Row],[course]]),"",INDEX(subjects[group],MATCH(calculation[[#This Row],[course]],subjects[code],0),1))</f>
        <v/>
      </c>
      <c r="H17" t="str">
        <f>IF(ISBLANK(calculation[[#This Row],[course]]),"",INDEX(subjects[mode],MATCH(calculation[[#This Row],[course]],subjects[code],0),1))</f>
        <v/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4"/>
      <c r="AC17" s="32"/>
      <c r="AD17" s="33"/>
      <c r="AE17" s="34"/>
      <c r="AF17" s="32"/>
      <c r="AG17" s="33"/>
      <c r="AH17" s="34"/>
      <c r="AI17" s="32"/>
      <c r="AJ17" s="33"/>
      <c r="AK17" s="34"/>
      <c r="AL17" s="32"/>
      <c r="AM17" s="33"/>
      <c r="AN17" s="34"/>
    </row>
    <row r="18" spans="1:40" x14ac:dyDescent="0.2">
      <c r="A18">
        <v>1300</v>
      </c>
      <c r="B18" t="b">
        <f>IF(ISBLANK(calculation[[#This Row],[course]]),"",INDEX(subjects[isTitle],MATCH(calculation[[#This Row],[course]],subjects[code],0),0))</f>
        <v>1</v>
      </c>
      <c r="C18" s="1" t="s">
        <v>356</v>
      </c>
      <c r="D1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(&gt;=5)</v>
      </c>
      <c r="E18" s="29"/>
      <c r="F1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8">
        <f>IF(ISBLANK(calculation[[#This Row],[course]]),"",INDEX(subjects[group],MATCH(calculation[[#This Row],[course]],subjects[code],0),1))</f>
        <v>1300</v>
      </c>
      <c r="H18" t="str">
        <f>IF(ISBLANK(calculation[[#This Row],[course]]),"",INDEX(subjects[mode],MATCH(calculation[[#This Row],[course]],subjects[code],0),1))</f>
        <v/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4"/>
      <c r="AC18" s="32"/>
      <c r="AD18" s="33"/>
      <c r="AE18" s="34"/>
      <c r="AF18" s="32"/>
      <c r="AG18" s="33"/>
      <c r="AH18" s="34"/>
      <c r="AI18" s="32"/>
      <c r="AJ18" s="33"/>
      <c r="AK18" s="34"/>
      <c r="AL18" s="32"/>
      <c r="AM18" s="33"/>
      <c r="AN18" s="34"/>
    </row>
    <row r="19" spans="1:40" x14ac:dyDescent="0.2">
      <c r="A19">
        <v>1310</v>
      </c>
      <c r="B19" t="b">
        <f>IF(ISBLANK(calculation[[#This Row],[course]]),"",INDEX(subjects[isTitle],MATCH(calculation[[#This Row],[course]],subjects[code],0),0))</f>
        <v>1</v>
      </c>
      <c r="C19" s="1" t="s">
        <v>358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Required (&gt;=3)</v>
      </c>
      <c r="E19" s="29"/>
      <c r="F1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1310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4"/>
      <c r="AC19" s="32"/>
      <c r="AD19" s="33"/>
      <c r="AE19" s="34"/>
      <c r="AF19" s="32"/>
      <c r="AG19" s="33"/>
      <c r="AH19" s="34"/>
      <c r="AI19" s="32"/>
      <c r="AJ19" s="33"/>
      <c r="AK19" s="34"/>
      <c r="AL19" s="32"/>
      <c r="AM19" s="33"/>
      <c r="AN19" s="34"/>
    </row>
    <row r="20" spans="1:40" x14ac:dyDescent="0.2">
      <c r="A20">
        <v>1310</v>
      </c>
      <c r="C20" s="36" t="s">
        <v>125</v>
      </c>
      <c r="D20" s="2" t="s">
        <v>126</v>
      </c>
      <c r="E20" s="29"/>
      <c r="F20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0">
        <f>IF(ISBLANK(calculation[[#This Row],[course]]),"",INDEX(subjects[group],MATCH(calculation[[#This Row],[course]],subjects[code],0),1))</f>
        <v>1310</v>
      </c>
      <c r="H20">
        <f>IF(ISBLANK(calculation[[#This Row],[course]]),"",INDEX(subjects[mode],MATCH(calculation[[#This Row],[course]],subjects[code],0),1))</f>
        <v>100</v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0" s="32"/>
      <c r="L20" s="33"/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4"/>
      <c r="AC20" s="32"/>
      <c r="AD20" s="33"/>
      <c r="AE20" s="34"/>
      <c r="AF20" s="32"/>
      <c r="AG20" s="33"/>
      <c r="AH20" s="34"/>
      <c r="AI20" s="32"/>
      <c r="AJ20" s="33"/>
      <c r="AK20" s="34"/>
      <c r="AL20" s="32"/>
      <c r="AM20" s="33"/>
      <c r="AN20" s="34"/>
    </row>
    <row r="21" spans="1:40" x14ac:dyDescent="0.2">
      <c r="A21">
        <v>1320</v>
      </c>
      <c r="B21" t="b">
        <f>IF(ISBLANK(calculation[[#This Row],[course]]),"",INDEX(subjects[isTitle],MATCH(calculation[[#This Row],[course]],subjects[code],0),0))</f>
        <v>1</v>
      </c>
      <c r="C21" s="1" t="s">
        <v>357</v>
      </c>
      <c r="D2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Elective (&gt;=2)</v>
      </c>
      <c r="E21" s="29"/>
      <c r="F2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1">
        <f>IF(ISBLANK(calculation[[#This Row],[course]]),"",INDEX(subjects[group],MATCH(calculation[[#This Row],[course]],subjects[code],0),1))</f>
        <v>1320</v>
      </c>
      <c r="H21" t="str">
        <f>IF(ISBLANK(calculation[[#This Row],[course]]),"",INDEX(subjects[mode],MATCH(calculation[[#This Row],[course]],subjects[code],0),1))</f>
        <v/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1" s="32"/>
      <c r="L21" s="33"/>
      <c r="M21" s="34"/>
      <c r="N21" s="32"/>
      <c r="O21" s="33"/>
      <c r="P21" s="34"/>
      <c r="Q21" s="32"/>
      <c r="R21" s="33"/>
      <c r="S21" s="34"/>
      <c r="T21" s="32"/>
      <c r="U21" s="33"/>
      <c r="V21" s="34"/>
      <c r="W21" s="32"/>
      <c r="X21" s="33"/>
      <c r="Y21" s="34"/>
      <c r="Z21" s="32"/>
      <c r="AA21" s="33"/>
      <c r="AB21" s="34"/>
      <c r="AC21" s="32"/>
      <c r="AD21" s="33"/>
      <c r="AE21" s="34"/>
      <c r="AF21" s="32"/>
      <c r="AG21" s="33"/>
      <c r="AH21" s="34"/>
      <c r="AI21" s="32"/>
      <c r="AJ21" s="33"/>
      <c r="AK21" s="34"/>
      <c r="AL21" s="32"/>
      <c r="AM21" s="33"/>
      <c r="AN21" s="34"/>
    </row>
    <row r="22" spans="1:40" x14ac:dyDescent="0.2">
      <c r="A22">
        <v>1320</v>
      </c>
      <c r="C22" s="6"/>
      <c r="D2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2" s="29"/>
      <c r="F2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2" t="str">
        <f>IF(ISBLANK(calculation[[#This Row],[course]]),"",INDEX(subjects[group],MATCH(calculation[[#This Row],[course]],subjects[code],0),1))</f>
        <v/>
      </c>
      <c r="H22" t="str">
        <f>IF(ISBLANK(calculation[[#This Row],[course]]),"",INDEX(subjects[mode],MATCH(calculation[[#This Row],[course]],subjects[code],0),1))</f>
        <v/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2" s="32"/>
      <c r="L22" s="33"/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4"/>
      <c r="AC22" s="32"/>
      <c r="AD22" s="33"/>
      <c r="AE22" s="34"/>
      <c r="AF22" s="32"/>
      <c r="AG22" s="33"/>
      <c r="AH22" s="34"/>
      <c r="AI22" s="32"/>
      <c r="AJ22" s="33"/>
      <c r="AK22" s="34"/>
      <c r="AL22" s="32"/>
      <c r="AM22" s="33"/>
      <c r="AN22" s="34"/>
    </row>
    <row r="23" spans="1:40" x14ac:dyDescent="0.2">
      <c r="A23">
        <v>2000</v>
      </c>
      <c r="B23" t="b">
        <f>IF(ISBLANK(calculation[[#This Row],[course]]),"",INDEX(subjects[isTitle],MATCH(calculation[[#This Row],[course]],subjects[code],0),0))</f>
        <v>1</v>
      </c>
      <c r="C23" s="7" t="s">
        <v>22</v>
      </c>
      <c r="D2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(&gt;=96)</v>
      </c>
      <c r="E23" s="29"/>
      <c r="F2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3">
        <f>IF(ISBLANK(calculation[[#This Row],[course]]),"",INDEX(subjects[group],MATCH(calculation[[#This Row],[course]],subjects[code],0),1))</f>
        <v>2000</v>
      </c>
      <c r="H23" t="str">
        <f>IF(ISBLANK(calculation[[#This Row],[course]]),"",INDEX(subjects[mode],MATCH(calculation[[#This Row],[course]],subjects[code],0),1))</f>
        <v/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4"/>
      <c r="AC23" s="32"/>
      <c r="AD23" s="33"/>
      <c r="AE23" s="34"/>
      <c r="AF23" s="32"/>
      <c r="AG23" s="33"/>
      <c r="AH23" s="34"/>
      <c r="AI23" s="32"/>
      <c r="AJ23" s="33"/>
      <c r="AK23" s="34"/>
      <c r="AL23" s="32"/>
      <c r="AM23" s="33"/>
      <c r="AN23" s="34"/>
    </row>
    <row r="24" spans="1:40" x14ac:dyDescent="0.2">
      <c r="A24">
        <v>2100</v>
      </c>
      <c r="B24" t="b">
        <f>IF(ISBLANK(calculation[[#This Row],[course]]),"",INDEX(subjects[isTitle],MATCH(calculation[[#This Row],[course]],subjects[code],0),0))</f>
        <v>1</v>
      </c>
      <c r="C24" s="7" t="s">
        <v>127</v>
      </c>
      <c r="D2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(&gt;=18)</v>
      </c>
      <c r="E24" s="29"/>
      <c r="F2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4">
        <f>IF(ISBLANK(calculation[[#This Row],[course]]),"",INDEX(subjects[group],MATCH(calculation[[#This Row],[course]],subjects[code],0),1))</f>
        <v>2100</v>
      </c>
      <c r="H24" t="str">
        <f>IF(ISBLANK(calculation[[#This Row],[course]]),"",INDEX(subjects[mode],MATCH(calculation[[#This Row],[course]],subjects[code],0),1))</f>
        <v/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4"/>
      <c r="AC24" s="32"/>
      <c r="AD24" s="33"/>
      <c r="AE24" s="34"/>
      <c r="AF24" s="32"/>
      <c r="AG24" s="33"/>
      <c r="AH24" s="34"/>
      <c r="AI24" s="32"/>
      <c r="AJ24" s="33"/>
      <c r="AK24" s="34"/>
      <c r="AL24" s="32"/>
      <c r="AM24" s="33"/>
      <c r="AN24" s="34"/>
    </row>
    <row r="25" spans="1:40" x14ac:dyDescent="0.2">
      <c r="A25">
        <v>2100</v>
      </c>
      <c r="B25">
        <f>IF(ISBLANK(calculation[[#This Row],[course]]),"",INDEX(subjects[isTitle],MATCH(calculation[[#This Row],[course]],subjects[code],0),0))</f>
        <v>0</v>
      </c>
      <c r="C25" s="36" t="s">
        <v>331</v>
      </c>
      <c r="D25" s="2" t="s">
        <v>332</v>
      </c>
      <c r="E25" s="29"/>
      <c r="F2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100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4"/>
      <c r="AC25" s="32"/>
      <c r="AD25" s="33"/>
      <c r="AE25" s="34"/>
      <c r="AF25" s="32"/>
      <c r="AG25" s="33"/>
      <c r="AH25" s="34"/>
      <c r="AI25" s="32"/>
      <c r="AJ25" s="33"/>
      <c r="AK25" s="34"/>
      <c r="AL25" s="32"/>
      <c r="AM25" s="33"/>
      <c r="AN25" s="34"/>
    </row>
    <row r="26" spans="1:40" x14ac:dyDescent="0.2">
      <c r="A26">
        <v>2100</v>
      </c>
      <c r="B26">
        <f>IF(ISBLANK(calculation[[#This Row],[course]]),"",INDEX(subjects[isTitle],MATCH(calculation[[#This Row],[course]],subjects[code],0),0))</f>
        <v>0</v>
      </c>
      <c r="C26" s="36" t="s">
        <v>148</v>
      </c>
      <c r="D26" s="2" t="s">
        <v>149</v>
      </c>
      <c r="E26" s="29"/>
      <c r="F2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100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4"/>
      <c r="AC26" s="32"/>
      <c r="AD26" s="33"/>
      <c r="AE26" s="34"/>
      <c r="AF26" s="32"/>
      <c r="AG26" s="33"/>
      <c r="AH26" s="34"/>
      <c r="AI26" s="32"/>
      <c r="AJ26" s="33"/>
      <c r="AK26" s="34"/>
      <c r="AL26" s="32"/>
      <c r="AM26" s="33"/>
      <c r="AN26" s="34"/>
    </row>
    <row r="27" spans="1:40" x14ac:dyDescent="0.2">
      <c r="A27">
        <v>2100</v>
      </c>
      <c r="B27">
        <f>IF(ISBLANK(calculation[[#This Row],[course]]),"",INDEX(subjects[isTitle],MATCH(calculation[[#This Row],[course]],subjects[code],0),0))</f>
        <v>0</v>
      </c>
      <c r="C27" s="36" t="s">
        <v>150</v>
      </c>
      <c r="D27" s="2" t="s">
        <v>151</v>
      </c>
      <c r="E27" s="29"/>
      <c r="F2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7">
        <f>IF(ISBLANK(calculation[[#This Row],[course]]),"",INDEX(subjects[group],MATCH(calculation[[#This Row],[course]],subjects[code],0),1))</f>
        <v>2100</v>
      </c>
      <c r="H27">
        <f>IF(ISBLANK(calculation[[#This Row],[course]]),"",INDEX(subjects[mode],MATCH(calculation[[#This Row],[course]],subjects[code],0),1))</f>
        <v>100</v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4"/>
      <c r="AC27" s="32"/>
      <c r="AD27" s="33"/>
      <c r="AE27" s="34"/>
      <c r="AF27" s="32"/>
      <c r="AG27" s="33"/>
      <c r="AH27" s="34"/>
      <c r="AI27" s="32"/>
      <c r="AJ27" s="33"/>
      <c r="AK27" s="34"/>
      <c r="AL27" s="32"/>
      <c r="AM27" s="33"/>
      <c r="AN27" s="34"/>
    </row>
    <row r="28" spans="1:40" x14ac:dyDescent="0.2">
      <c r="A28">
        <v>2100</v>
      </c>
      <c r="B28">
        <f>IF(ISBLANK(calculation[[#This Row],[course]]),"",INDEX(subjects[isTitle],MATCH(calculation[[#This Row],[course]],subjects[code],0),0))</f>
        <v>0</v>
      </c>
      <c r="C28" s="36" t="s">
        <v>333</v>
      </c>
      <c r="D28" s="2" t="s">
        <v>334</v>
      </c>
      <c r="E28" s="29"/>
      <c r="F28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8">
        <f>IF(ISBLANK(calculation[[#This Row],[course]]),"",INDEX(subjects[group],MATCH(calculation[[#This Row],[course]],subjects[code],0),1))</f>
        <v>2100</v>
      </c>
      <c r="H28">
        <f>IF(ISBLANK(calculation[[#This Row],[course]]),"",INDEX(subjects[mode],MATCH(calculation[[#This Row],[course]],subjects[code],0),1))</f>
        <v>200</v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4"/>
      <c r="AC28" s="32"/>
      <c r="AD28" s="33"/>
      <c r="AE28" s="34"/>
      <c r="AF28" s="32"/>
      <c r="AG28" s="33"/>
      <c r="AH28" s="34"/>
      <c r="AI28" s="32"/>
      <c r="AJ28" s="33"/>
      <c r="AK28" s="34"/>
      <c r="AL28" s="32"/>
      <c r="AM28" s="33"/>
      <c r="AN28" s="34"/>
    </row>
    <row r="29" spans="1:40" x14ac:dyDescent="0.2">
      <c r="A29">
        <v>2100</v>
      </c>
      <c r="B29">
        <f>IF(ISBLANK(calculation[[#This Row],[course]]),"",INDEX(subjects[isTitle],MATCH(calculation[[#This Row],[course]],subjects[code],0),0))</f>
        <v>0</v>
      </c>
      <c r="C29" s="36" t="s">
        <v>153</v>
      </c>
      <c r="D29" s="2" t="s">
        <v>154</v>
      </c>
      <c r="E29" s="29"/>
      <c r="F2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9">
        <f>IF(ISBLANK(calculation[[#This Row],[course]]),"",INDEX(subjects[group],MATCH(calculation[[#This Row],[course]],subjects[code],0),1))</f>
        <v>2100</v>
      </c>
      <c r="H29">
        <f>IF(ISBLANK(calculation[[#This Row],[course]]),"",INDEX(subjects[mode],MATCH(calculation[[#This Row],[course]],subjects[code],0),1))</f>
        <v>100</v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4"/>
      <c r="AC29" s="32"/>
      <c r="AD29" s="33"/>
      <c r="AE29" s="34"/>
      <c r="AF29" s="32"/>
      <c r="AG29" s="33"/>
      <c r="AH29" s="34"/>
      <c r="AI29" s="32"/>
      <c r="AJ29" s="33"/>
      <c r="AK29" s="34"/>
      <c r="AL29" s="32"/>
      <c r="AM29" s="33"/>
      <c r="AN29" s="34"/>
    </row>
    <row r="30" spans="1:40" x14ac:dyDescent="0.2">
      <c r="A30">
        <v>2100</v>
      </c>
      <c r="B30">
        <f>IF(ISBLANK(calculation[[#This Row],[course]]),"",INDEX(subjects[isTitle],MATCH(calculation[[#This Row],[course]],subjects[code],0),0))</f>
        <v>0</v>
      </c>
      <c r="C30" s="36" t="s">
        <v>192</v>
      </c>
      <c r="D30" s="2" t="s">
        <v>193</v>
      </c>
      <c r="E30" s="29"/>
      <c r="F30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0">
        <f>IF(ISBLANK(calculation[[#This Row],[course]]),"",INDEX(subjects[group],MATCH(calculation[[#This Row],[course]],subjects[code],0),1))</f>
        <v>2100</v>
      </c>
      <c r="H30">
        <f>IF(ISBLANK(calculation[[#This Row],[course]]),"",INDEX(subjects[mode],MATCH(calculation[[#This Row],[course]],subjects[code],0),1))</f>
        <v>200</v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4"/>
      <c r="AC30" s="32"/>
      <c r="AD30" s="33"/>
      <c r="AE30" s="34"/>
      <c r="AF30" s="32"/>
      <c r="AG30" s="33"/>
      <c r="AH30" s="34"/>
      <c r="AI30" s="32"/>
      <c r="AJ30" s="33"/>
      <c r="AK30" s="34"/>
      <c r="AL30" s="32"/>
      <c r="AM30" s="33"/>
      <c r="AN30" s="34"/>
    </row>
    <row r="31" spans="1:40" x14ac:dyDescent="0.2">
      <c r="A31">
        <v>2200</v>
      </c>
      <c r="B31" t="b">
        <f>IF(ISBLANK(calculation[[#This Row],[course]]),"",INDEX(subjects[isTitle],MATCH(calculation[[#This Row],[course]],subjects[code],0),0))</f>
        <v>1</v>
      </c>
      <c r="C31" s="13" t="s">
        <v>128</v>
      </c>
      <c r="D3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(&gt;=63)</v>
      </c>
      <c r="E31" s="29"/>
      <c r="F3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1">
        <f>IF(ISBLANK(calculation[[#This Row],[course]]),"",INDEX(subjects[group],MATCH(calculation[[#This Row],[course]],subjects[code],0),1))</f>
        <v>2200</v>
      </c>
      <c r="H31" t="str">
        <f>IF(ISBLANK(calculation[[#This Row],[course]]),"",INDEX(subjects[mode],MATCH(calculation[[#This Row],[course]],subjects[code],0),1))</f>
        <v/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4"/>
      <c r="AC31" s="32"/>
      <c r="AD31" s="33"/>
      <c r="AE31" s="34"/>
      <c r="AF31" s="32"/>
      <c r="AG31" s="33"/>
      <c r="AH31" s="34"/>
      <c r="AI31" s="32"/>
      <c r="AJ31" s="33"/>
      <c r="AK31" s="34"/>
      <c r="AL31" s="32"/>
      <c r="AM31" s="33"/>
      <c r="AN31" s="34"/>
    </row>
    <row r="32" spans="1:40" x14ac:dyDescent="0.2">
      <c r="A32">
        <v>2210</v>
      </c>
      <c r="B32" t="b">
        <f>IF(ISBLANK(calculation[[#This Row],[course]]),"",INDEX(subjects[isTitle],MATCH(calculation[[#This Row],[course]],subjects[code],0),0))</f>
        <v>1</v>
      </c>
      <c r="C32" s="13" t="s">
        <v>129</v>
      </c>
      <c r="D3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(&gt;=45)</v>
      </c>
      <c r="E32" s="29"/>
      <c r="F3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2">
        <f>IF(ISBLANK(calculation[[#This Row],[course]]),"",INDEX(subjects[group],MATCH(calculation[[#This Row],[course]],subjects[code],0),1))</f>
        <v>2210</v>
      </c>
      <c r="H32" t="str">
        <f>IF(ISBLANK(calculation[[#This Row],[course]]),"",INDEX(subjects[mode],MATCH(calculation[[#This Row],[course]],subjects[code],0),1))</f>
        <v/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4"/>
      <c r="AC32" s="32"/>
      <c r="AD32" s="33"/>
      <c r="AE32" s="34"/>
      <c r="AF32" s="32"/>
      <c r="AG32" s="33"/>
      <c r="AH32" s="34"/>
      <c r="AI32" s="32"/>
      <c r="AJ32" s="33"/>
      <c r="AK32" s="34"/>
      <c r="AL32" s="32"/>
      <c r="AM32" s="33"/>
      <c r="AN32" s="34"/>
    </row>
    <row r="33" spans="1:40" x14ac:dyDescent="0.2">
      <c r="A33">
        <v>2210</v>
      </c>
      <c r="B33">
        <f>IF(ISBLANK(calculation[[#This Row],[course]]),"",INDEX(subjects[isTitle],MATCH(calculation[[#This Row],[course]],subjects[code],0),0))</f>
        <v>0</v>
      </c>
      <c r="C33" s="27" t="s">
        <v>152</v>
      </c>
      <c r="D33" s="2" t="s">
        <v>336</v>
      </c>
      <c r="E33" s="29"/>
      <c r="F33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3">
        <f>IF(ISBLANK(calculation[[#This Row],[course]]),"",INDEX(subjects[group],MATCH(calculation[[#This Row],[course]],subjects[code],0),1))</f>
        <v>2210</v>
      </c>
      <c r="H33">
        <f>IF(ISBLANK(calculation[[#This Row],[course]]),"",INDEX(subjects[mode],MATCH(calculation[[#This Row],[course]],subjects[code],0),1))</f>
        <v>100</v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4"/>
      <c r="AC33" s="32"/>
      <c r="AD33" s="33"/>
      <c r="AE33" s="34"/>
      <c r="AF33" s="32"/>
      <c r="AG33" s="33"/>
      <c r="AH33" s="34"/>
      <c r="AI33" s="32"/>
      <c r="AJ33" s="33"/>
      <c r="AK33" s="34"/>
      <c r="AL33" s="32"/>
      <c r="AM33" s="33"/>
      <c r="AN33" s="34"/>
    </row>
    <row r="34" spans="1:40" x14ac:dyDescent="0.2">
      <c r="A34">
        <v>2210</v>
      </c>
      <c r="B34">
        <f>IF(ISBLANK(calculation[[#This Row],[course]]),"",INDEX(subjects[isTitle],MATCH(calculation[[#This Row],[course]],subjects[code],0),0))</f>
        <v>0</v>
      </c>
      <c r="C34" s="27" t="s">
        <v>194</v>
      </c>
      <c r="D34" s="2" t="s">
        <v>337</v>
      </c>
      <c r="E34" s="29"/>
      <c r="F3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4">
        <f>IF(ISBLANK(calculation[[#This Row],[course]]),"",INDEX(subjects[group],MATCH(calculation[[#This Row],[course]],subjects[code],0),1))</f>
        <v>2210</v>
      </c>
      <c r="H34">
        <f>IF(ISBLANK(calculation[[#This Row],[course]]),"",INDEX(subjects[mode],MATCH(calculation[[#This Row],[course]],subjects[code],0),1))</f>
        <v>100</v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4" s="32"/>
      <c r="L34" s="33"/>
      <c r="M34" s="34"/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  <c r="Z34" s="32"/>
      <c r="AA34" s="33"/>
      <c r="AB34" s="34"/>
      <c r="AC34" s="32"/>
      <c r="AD34" s="33"/>
      <c r="AE34" s="34"/>
      <c r="AF34" s="32"/>
      <c r="AG34" s="33"/>
      <c r="AH34" s="34"/>
      <c r="AI34" s="32"/>
      <c r="AJ34" s="33"/>
      <c r="AK34" s="34"/>
      <c r="AL34" s="32"/>
      <c r="AM34" s="33"/>
      <c r="AN34" s="34"/>
    </row>
    <row r="35" spans="1:40" x14ac:dyDescent="0.2">
      <c r="A35">
        <v>2210</v>
      </c>
      <c r="B35">
        <f>IF(ISBLANK(calculation[[#This Row],[course]]),"",INDEX(subjects[isTitle],MATCH(calculation[[#This Row],[course]],subjects[code],0),0))</f>
        <v>0</v>
      </c>
      <c r="C35" s="27" t="s">
        <v>195</v>
      </c>
      <c r="D35" s="2" t="s">
        <v>210</v>
      </c>
      <c r="E35" s="29"/>
      <c r="F3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200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4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</row>
    <row r="36" spans="1:40" x14ac:dyDescent="0.2">
      <c r="A36">
        <v>2210</v>
      </c>
      <c r="B36">
        <f>IF(ISBLANK(calculation[[#This Row],[course]]),"",INDEX(subjects[isTitle],MATCH(calculation[[#This Row],[course]],subjects[code],0),0))</f>
        <v>0</v>
      </c>
      <c r="C36" s="27" t="s">
        <v>196</v>
      </c>
      <c r="D36" s="2" t="s">
        <v>211</v>
      </c>
      <c r="E36" s="29"/>
      <c r="F3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200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4"/>
      <c r="AC36" s="32"/>
      <c r="AD36" s="33"/>
      <c r="AE36" s="34"/>
      <c r="AF36" s="32"/>
      <c r="AG36" s="33"/>
      <c r="AH36" s="34"/>
      <c r="AI36" s="32"/>
      <c r="AJ36" s="33"/>
      <c r="AK36" s="34"/>
      <c r="AL36" s="32"/>
      <c r="AM36" s="33"/>
      <c r="AN36" s="34"/>
    </row>
    <row r="37" spans="1:40" x14ac:dyDescent="0.2">
      <c r="A37">
        <v>2210</v>
      </c>
      <c r="B37">
        <f>IF(ISBLANK(calculation[[#This Row],[course]]),"",INDEX(subjects[isTitle],MATCH(calculation[[#This Row],[course]],subjects[code],0),0))</f>
        <v>0</v>
      </c>
      <c r="C37" s="36" t="s">
        <v>240</v>
      </c>
      <c r="D37" s="2" t="s">
        <v>272</v>
      </c>
      <c r="E37" s="29"/>
      <c r="F3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200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4"/>
      <c r="AC37" s="32"/>
      <c r="AD37" s="33"/>
      <c r="AE37" s="34"/>
      <c r="AF37" s="32"/>
      <c r="AG37" s="33"/>
      <c r="AH37" s="34"/>
      <c r="AI37" s="32"/>
      <c r="AJ37" s="33"/>
      <c r="AK37" s="34"/>
      <c r="AL37" s="32"/>
      <c r="AM37" s="33"/>
      <c r="AN37" s="34"/>
    </row>
    <row r="38" spans="1:40" x14ac:dyDescent="0.2">
      <c r="A38">
        <v>2210</v>
      </c>
      <c r="B38">
        <f>IF(ISBLANK(calculation[[#This Row],[course]]),"",INDEX(subjects[isTitle],MATCH(calculation[[#This Row],[course]],subjects[code],0),0))</f>
        <v>0</v>
      </c>
      <c r="C38" s="27" t="s">
        <v>197</v>
      </c>
      <c r="D38" s="2" t="s">
        <v>335</v>
      </c>
      <c r="E38" s="29"/>
      <c r="F38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300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4"/>
      <c r="AC38" s="32"/>
      <c r="AD38" s="33"/>
      <c r="AE38" s="34"/>
      <c r="AF38" s="32"/>
      <c r="AG38" s="33"/>
      <c r="AH38" s="34"/>
      <c r="AI38" s="32"/>
      <c r="AJ38" s="33"/>
      <c r="AK38" s="34"/>
      <c r="AL38" s="32"/>
      <c r="AM38" s="33"/>
      <c r="AN38" s="34"/>
    </row>
    <row r="39" spans="1:40" x14ac:dyDescent="0.2">
      <c r="A39">
        <v>2210</v>
      </c>
      <c r="B39">
        <f>IF(ISBLANK(calculation[[#This Row],[course]]),"",INDEX(subjects[isTitle],MATCH(calculation[[#This Row],[course]],subjects[code],0),0))</f>
        <v>0</v>
      </c>
      <c r="C39" s="36" t="s">
        <v>200</v>
      </c>
      <c r="D39" s="2" t="s">
        <v>213</v>
      </c>
      <c r="E39" s="29"/>
      <c r="F39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300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4"/>
      <c r="AC39" s="32"/>
      <c r="AD39" s="33"/>
      <c r="AE39" s="34"/>
      <c r="AF39" s="32"/>
      <c r="AG39" s="33"/>
      <c r="AH39" s="34"/>
      <c r="AI39" s="32"/>
      <c r="AJ39" s="33"/>
      <c r="AK39" s="34"/>
      <c r="AL39" s="32"/>
      <c r="AM39" s="33"/>
      <c r="AN39" s="34"/>
    </row>
    <row r="40" spans="1:40" x14ac:dyDescent="0.2">
      <c r="A40">
        <v>2210</v>
      </c>
      <c r="B40" t="str">
        <f>IF(ISBLANK(calculation[[#This Row],[course]]),"",INDEX(subjects[isTitle],MATCH(calculation[[#This Row],[course]],subjects[code],0),0))</f>
        <v/>
      </c>
      <c r="C40" s="40"/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0" s="29"/>
      <c r="F4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0" t="str">
        <f>IF(ISBLANK(calculation[[#This Row],[course]]),"",INDEX(subjects[group],MATCH(calculation[[#This Row],[course]],subjects[code],0),1))</f>
        <v/>
      </c>
      <c r="H40" t="str">
        <f>IF(ISBLANK(calculation[[#This Row],[course]]),"",INDEX(subjects[mode],MATCH(calculation[[#This Row],[course]],subjects[code],0),1))</f>
        <v/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4"/>
      <c r="AC40" s="32"/>
      <c r="AD40" s="33"/>
      <c r="AE40" s="34"/>
      <c r="AF40" s="32"/>
      <c r="AG40" s="33"/>
      <c r="AH40" s="34"/>
      <c r="AI40" s="32"/>
      <c r="AJ40" s="33"/>
      <c r="AK40" s="34"/>
      <c r="AL40" s="32"/>
      <c r="AM40" s="33"/>
      <c r="AN40" s="34"/>
    </row>
    <row r="41" spans="1:40" x14ac:dyDescent="0.2">
      <c r="A41">
        <v>2210</v>
      </c>
      <c r="B41">
        <f>IF(ISBLANK(calculation[[#This Row],[course]]),"",INDEX(subjects[isTitle],MATCH(calculation[[#This Row],[course]],subjects[code],0),0))</f>
        <v>0</v>
      </c>
      <c r="C41" s="36" t="s">
        <v>201</v>
      </c>
      <c r="D41" s="2" t="s">
        <v>339</v>
      </c>
      <c r="E41" s="29"/>
      <c r="F41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1">
        <f>IF(ISBLANK(calculation[[#This Row],[course]]),"",INDEX(subjects[group],MATCH(calculation[[#This Row],[course]],subjects[code],0),1))</f>
        <v>2210</v>
      </c>
      <c r="H41">
        <f>IF(ISBLANK(calculation[[#This Row],[course]]),"",INDEX(subjects[mode],MATCH(calculation[[#This Row],[course]],subjects[code],0),1))</f>
        <v>300</v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4"/>
      <c r="AC41" s="32"/>
      <c r="AD41" s="33"/>
      <c r="AE41" s="34"/>
      <c r="AF41" s="32"/>
      <c r="AG41" s="33"/>
      <c r="AH41" s="34"/>
      <c r="AI41" s="32"/>
      <c r="AJ41" s="33"/>
      <c r="AK41" s="34"/>
      <c r="AL41" s="32"/>
      <c r="AM41" s="33"/>
      <c r="AN41" s="34"/>
    </row>
    <row r="42" spans="1:40" x14ac:dyDescent="0.2">
      <c r="A42">
        <v>2210</v>
      </c>
      <c r="B42">
        <f>IF(ISBLANK(calculation[[#This Row],[course]]),"",INDEX(subjects[isTitle],MATCH(calculation[[#This Row],[course]],subjects[code],0),0))</f>
        <v>0</v>
      </c>
      <c r="C42" s="27" t="s">
        <v>204</v>
      </c>
      <c r="D42" s="2" t="s">
        <v>340</v>
      </c>
      <c r="E42" s="29"/>
      <c r="F42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2">
        <f>IF(ISBLANK(calculation[[#This Row],[course]]),"",INDEX(subjects[group],MATCH(calculation[[#This Row],[course]],subjects[code],0),1))</f>
        <v>2210</v>
      </c>
      <c r="H42">
        <f>IF(ISBLANK(calculation[[#This Row],[course]]),"",INDEX(subjects[mode],MATCH(calculation[[#This Row],[course]],subjects[code],0),1))</f>
        <v>400</v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4"/>
      <c r="AC42" s="32"/>
      <c r="AD42" s="33"/>
      <c r="AE42" s="34"/>
      <c r="AF42" s="32"/>
      <c r="AG42" s="33"/>
      <c r="AH42" s="34"/>
      <c r="AI42" s="32"/>
      <c r="AJ42" s="33"/>
      <c r="AK42" s="34"/>
      <c r="AL42" s="32"/>
      <c r="AM42" s="33"/>
      <c r="AN42" s="34"/>
    </row>
    <row r="43" spans="1:40" x14ac:dyDescent="0.2">
      <c r="A43">
        <v>2210</v>
      </c>
      <c r="B43">
        <f>IF(ISBLANK(calculation[[#This Row],[course]]),"",INDEX(subjects[isTitle],MATCH(calculation[[#This Row],[course]],subjects[code],0),0))</f>
        <v>0</v>
      </c>
      <c r="C43" s="27" t="s">
        <v>223</v>
      </c>
      <c r="D43" s="2" t="s">
        <v>254</v>
      </c>
      <c r="E43" s="29"/>
      <c r="F43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3">
        <f>IF(ISBLANK(calculation[[#This Row],[course]]),"",INDEX(subjects[group],MATCH(calculation[[#This Row],[course]],subjects[code],0),1))</f>
        <v>2210</v>
      </c>
      <c r="H43">
        <f>IF(ISBLANK(calculation[[#This Row],[course]]),"",INDEX(subjects[mode],MATCH(calculation[[#This Row],[course]],subjects[code],0),1))</f>
        <v>400</v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4"/>
      <c r="AC43" s="32"/>
      <c r="AD43" s="33"/>
      <c r="AE43" s="34"/>
      <c r="AF43" s="32"/>
      <c r="AG43" s="33"/>
      <c r="AH43" s="34"/>
      <c r="AI43" s="32"/>
      <c r="AJ43" s="33"/>
      <c r="AK43" s="34"/>
      <c r="AL43" s="32"/>
      <c r="AM43" s="33"/>
      <c r="AN43" s="34"/>
    </row>
    <row r="44" spans="1:40" x14ac:dyDescent="0.2">
      <c r="A44">
        <v>2210</v>
      </c>
      <c r="B44">
        <f>IF(ISBLANK(calculation[[#This Row],[course]]),"",INDEX(subjects[isTitle],MATCH(calculation[[#This Row],[course]],subjects[code],0),0))</f>
        <v>0</v>
      </c>
      <c r="C44" s="27" t="s">
        <v>205</v>
      </c>
      <c r="D44" s="2" t="s">
        <v>341</v>
      </c>
      <c r="E44" s="29"/>
      <c r="F44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4">
        <f>IF(ISBLANK(calculation[[#This Row],[course]]),"",INDEX(subjects[group],MATCH(calculation[[#This Row],[course]],subjects[code],0),1))</f>
        <v>2210</v>
      </c>
      <c r="H44">
        <f>IF(ISBLANK(calculation[[#This Row],[course]]),"",INDEX(subjects[mode],MATCH(calculation[[#This Row],[course]],subjects[code],0),1))</f>
        <v>400</v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4"/>
      <c r="AC44" s="32"/>
      <c r="AD44" s="33"/>
      <c r="AE44" s="34"/>
      <c r="AF44" s="32"/>
      <c r="AG44" s="33"/>
      <c r="AH44" s="34"/>
      <c r="AI44" s="32"/>
      <c r="AJ44" s="33"/>
      <c r="AK44" s="34"/>
      <c r="AL44" s="32"/>
      <c r="AM44" s="33"/>
      <c r="AN44" s="34"/>
    </row>
    <row r="45" spans="1:40" x14ac:dyDescent="0.2">
      <c r="A45">
        <v>2210</v>
      </c>
      <c r="B45">
        <f>IF(ISBLANK(calculation[[#This Row],[course]]),"",INDEX(subjects[isTitle],MATCH(calculation[[#This Row],[course]],subjects[code],0),0))</f>
        <v>0</v>
      </c>
      <c r="C45" s="27" t="s">
        <v>206</v>
      </c>
      <c r="D45" s="2" t="s">
        <v>215</v>
      </c>
      <c r="E45" s="29"/>
      <c r="F45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5">
        <f>IF(ISBLANK(calculation[[#This Row],[course]]),"",INDEX(subjects[group],MATCH(calculation[[#This Row],[course]],subjects[code],0),1))</f>
        <v>2210</v>
      </c>
      <c r="H45">
        <f>IF(ISBLANK(calculation[[#This Row],[course]]),"",INDEX(subjects[mode],MATCH(calculation[[#This Row],[course]],subjects[code],0),1))</f>
        <v>400</v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4"/>
      <c r="AC45" s="32"/>
      <c r="AD45" s="33"/>
      <c r="AE45" s="34"/>
      <c r="AF45" s="32"/>
      <c r="AG45" s="33"/>
      <c r="AH45" s="34"/>
      <c r="AI45" s="32"/>
      <c r="AJ45" s="33"/>
      <c r="AK45" s="34"/>
      <c r="AL45" s="32"/>
      <c r="AM45" s="33"/>
      <c r="AN45" s="34"/>
    </row>
    <row r="46" spans="1:40" x14ac:dyDescent="0.2">
      <c r="A46">
        <v>2210</v>
      </c>
      <c r="B46">
        <f>IF(ISBLANK(calculation[[#This Row],[course]]),"",INDEX(subjects[isTitle],MATCH(calculation[[#This Row],[course]],subjects[code],0),0))</f>
        <v>0</v>
      </c>
      <c r="C46" s="27" t="s">
        <v>243</v>
      </c>
      <c r="D46" s="2" t="s">
        <v>275</v>
      </c>
      <c r="E46" s="29"/>
      <c r="F46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6">
        <f>IF(ISBLANK(calculation[[#This Row],[course]]),"",INDEX(subjects[group],MATCH(calculation[[#This Row],[course]],subjects[code],0),1))</f>
        <v>2210</v>
      </c>
      <c r="H46">
        <f>IF(ISBLANK(calculation[[#This Row],[course]]),"",INDEX(subjects[mode],MATCH(calculation[[#This Row],[course]],subjects[code],0),1))</f>
        <v>400</v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/>
      <c r="Z46" s="32"/>
      <c r="AA46" s="33"/>
      <c r="AB46" s="34"/>
      <c r="AC46" s="32"/>
      <c r="AD46" s="33"/>
      <c r="AE46" s="34"/>
      <c r="AF46" s="32"/>
      <c r="AG46" s="33"/>
      <c r="AH46" s="34"/>
      <c r="AI46" s="32"/>
      <c r="AJ46" s="33"/>
      <c r="AK46" s="34"/>
      <c r="AL46" s="32"/>
      <c r="AM46" s="33"/>
      <c r="AN46" s="34"/>
    </row>
    <row r="47" spans="1:40" x14ac:dyDescent="0.2">
      <c r="A47">
        <v>2210</v>
      </c>
      <c r="B47">
        <f>IF(ISBLANK(calculation[[#This Row],[course]]),"",INDEX(subjects[isTitle],MATCH(calculation[[#This Row],[course]],subjects[code],0),0))</f>
        <v>0</v>
      </c>
      <c r="C47" s="27" t="s">
        <v>207</v>
      </c>
      <c r="D47" s="2" t="s">
        <v>342</v>
      </c>
      <c r="E47" s="29"/>
      <c r="F47" s="31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7">
        <f>IF(ISBLANK(calculation[[#This Row],[course]]),"",INDEX(subjects[group],MATCH(calculation[[#This Row],[course]],subjects[code],0),1))</f>
        <v>2210</v>
      </c>
      <c r="H47">
        <f>IF(ISBLANK(calculation[[#This Row],[course]]),"",INDEX(subjects[mode],MATCH(calculation[[#This Row],[course]],subjects[code],0),1))</f>
        <v>200</v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7" s="32"/>
      <c r="L47" s="33"/>
      <c r="M47" s="34"/>
      <c r="N47" s="32"/>
      <c r="O47" s="33"/>
      <c r="P47" s="34"/>
      <c r="Q47" s="32"/>
      <c r="R47" s="33"/>
      <c r="S47" s="34"/>
      <c r="T47" s="32"/>
      <c r="U47" s="33"/>
      <c r="V47" s="34"/>
      <c r="W47" s="32"/>
      <c r="X47" s="33"/>
      <c r="Y47" s="34"/>
      <c r="Z47" s="32"/>
      <c r="AA47" s="33"/>
      <c r="AB47" s="34"/>
      <c r="AC47" s="32"/>
      <c r="AD47" s="33"/>
      <c r="AE47" s="34"/>
      <c r="AF47" s="32"/>
      <c r="AG47" s="33"/>
      <c r="AH47" s="34"/>
      <c r="AI47" s="32"/>
      <c r="AJ47" s="33"/>
      <c r="AK47" s="34"/>
      <c r="AL47" s="32"/>
      <c r="AM47" s="33"/>
      <c r="AN47" s="34"/>
    </row>
    <row r="48" spans="1:40" x14ac:dyDescent="0.2">
      <c r="A48">
        <v>2220</v>
      </c>
      <c r="B48" t="b">
        <f>IF(ISBLANK(calculation[[#This Row],[course]]),"",INDEX(subjects[isTitle],MATCH(calculation[[#This Row],[course]],subjects[code],0),0))</f>
        <v>1</v>
      </c>
      <c r="C48" s="13" t="s">
        <v>130</v>
      </c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(&gt;=18)</v>
      </c>
      <c r="E48" s="29"/>
      <c r="F4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8">
        <f>IF(ISBLANK(calculation[[#This Row],[course]]),"",INDEX(subjects[group],MATCH(calculation[[#This Row],[course]],subjects[code],0),1))</f>
        <v>2220</v>
      </c>
      <c r="H48" t="str">
        <f>IF(ISBLANK(calculation[[#This Row],[course]]),"",INDEX(subjects[mode],MATCH(calculation[[#This Row],[course]],subjects[code],0),1))</f>
        <v/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4"/>
      <c r="AC48" s="32"/>
      <c r="AD48" s="33"/>
      <c r="AE48" s="34"/>
      <c r="AF48" s="32"/>
      <c r="AG48" s="33"/>
      <c r="AH48" s="34"/>
      <c r="AI48" s="32"/>
      <c r="AJ48" s="33"/>
      <c r="AK48" s="34"/>
      <c r="AL48" s="32"/>
      <c r="AM48" s="33"/>
      <c r="AN48" s="34"/>
    </row>
    <row r="49" spans="1:40" x14ac:dyDescent="0.2">
      <c r="A49">
        <v>2220</v>
      </c>
      <c r="B49" t="str">
        <f>IF(ISBLANK(calculation[[#This Row],[course]]),"",INDEX(subjects[isTitle],MATCH(calculation[[#This Row],[course]],subjects[code],0),0))</f>
        <v/>
      </c>
      <c r="C49" s="6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28"/>
      <c r="F4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4"/>
      <c r="AC49" s="32"/>
      <c r="AD49" s="33"/>
      <c r="AE49" s="34"/>
      <c r="AF49" s="32"/>
      <c r="AG49" s="33"/>
      <c r="AH49" s="34"/>
      <c r="AI49" s="32"/>
      <c r="AJ49" s="33"/>
      <c r="AK49" s="34"/>
      <c r="AL49" s="32"/>
      <c r="AM49" s="33"/>
      <c r="AN49" s="34"/>
    </row>
    <row r="50" spans="1:40" x14ac:dyDescent="0.2">
      <c r="A50">
        <v>2220</v>
      </c>
      <c r="B50" t="str">
        <f>IF(ISBLANK(calculation[[#This Row],[course]]),"",INDEX(subjects[isTitle],MATCH(calculation[[#This Row],[course]],subjects[code],0),0))</f>
        <v/>
      </c>
      <c r="C50" s="6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29"/>
      <c r="F5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32"/>
      <c r="L50" s="33"/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4"/>
      <c r="AC50" s="32"/>
      <c r="AD50" s="33"/>
      <c r="AE50" s="34"/>
      <c r="AF50" s="32"/>
      <c r="AG50" s="33"/>
      <c r="AH50" s="34"/>
      <c r="AI50" s="32"/>
      <c r="AJ50" s="33"/>
      <c r="AK50" s="34"/>
      <c r="AL50" s="32"/>
      <c r="AM50" s="33"/>
      <c r="AN50" s="34"/>
    </row>
    <row r="51" spans="1:40" x14ac:dyDescent="0.2">
      <c r="A51">
        <v>2220</v>
      </c>
      <c r="B51" t="str">
        <f>IF(ISBLANK(calculation[[#This Row],[course]]),"",INDEX(subjects[isTitle],MATCH(calculation[[#This Row],[course]],subjects[code],0),0))</f>
        <v/>
      </c>
      <c r="C51" s="6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29"/>
      <c r="F5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4"/>
      <c r="AC51" s="32"/>
      <c r="AD51" s="33"/>
      <c r="AE51" s="34"/>
      <c r="AF51" s="32"/>
      <c r="AG51" s="33"/>
      <c r="AH51" s="34"/>
      <c r="AI51" s="32"/>
      <c r="AJ51" s="33"/>
      <c r="AK51" s="34"/>
      <c r="AL51" s="32"/>
      <c r="AM51" s="33"/>
      <c r="AN51" s="34"/>
    </row>
    <row r="52" spans="1:40" x14ac:dyDescent="0.2">
      <c r="A52">
        <v>2220</v>
      </c>
      <c r="B52" t="str">
        <f>IF(ISBLANK(calculation[[#This Row],[course]]),"",INDEX(subjects[isTitle],MATCH(calculation[[#This Row],[course]],subjects[code],0),0))</f>
        <v/>
      </c>
      <c r="C52" s="6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29"/>
      <c r="F5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4"/>
      <c r="AC52" s="32"/>
      <c r="AD52" s="33"/>
      <c r="AE52" s="34"/>
      <c r="AF52" s="32"/>
      <c r="AG52" s="33"/>
      <c r="AH52" s="34"/>
      <c r="AI52" s="32"/>
      <c r="AJ52" s="33"/>
      <c r="AK52" s="34"/>
      <c r="AL52" s="32"/>
      <c r="AM52" s="33"/>
      <c r="AN52" s="34"/>
    </row>
    <row r="53" spans="1:40" x14ac:dyDescent="0.2">
      <c r="A53">
        <v>2220</v>
      </c>
      <c r="B53" t="str">
        <f>IF(ISBLANK(calculation[[#This Row],[course]]),"",INDEX(subjects[isTitle],MATCH(calculation[[#This Row],[course]],subjects[code],0),0))</f>
        <v/>
      </c>
      <c r="C53" s="6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29"/>
      <c r="F5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 t="str">
        <f>IF(ISBLANK(calculation[[#This Row],[course]]),"",INDEX(subjects[group],MATCH(calculation[[#This Row],[course]],subjects[code],0),1))</f>
        <v/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4"/>
      <c r="AC53" s="32"/>
      <c r="AD53" s="33"/>
      <c r="AE53" s="34"/>
      <c r="AF53" s="32"/>
      <c r="AG53" s="33"/>
      <c r="AH53" s="34"/>
      <c r="AI53" s="32"/>
      <c r="AJ53" s="33"/>
      <c r="AK53" s="34"/>
      <c r="AL53" s="32"/>
      <c r="AM53" s="33"/>
      <c r="AN53" s="34"/>
    </row>
    <row r="54" spans="1:40" x14ac:dyDescent="0.2">
      <c r="A54">
        <v>2220</v>
      </c>
      <c r="B54" t="str">
        <f>IF(ISBLANK(calculation[[#This Row],[course]]),"",INDEX(subjects[isTitle],MATCH(calculation[[#This Row],[course]],subjects[code],0),0))</f>
        <v/>
      </c>
      <c r="C54" s="6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29"/>
      <c r="F5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 t="str">
        <f>IF(ISBLANK(calculation[[#This Row],[course]]),"",INDEX(subjects[group],MATCH(calculation[[#This Row],[course]],subjects[code],0),1))</f>
        <v/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4"/>
      <c r="AC54" s="32"/>
      <c r="AD54" s="33"/>
      <c r="AE54" s="34"/>
      <c r="AF54" s="32"/>
      <c r="AG54" s="33"/>
      <c r="AH54" s="34"/>
      <c r="AI54" s="32"/>
      <c r="AJ54" s="33"/>
      <c r="AK54" s="34"/>
      <c r="AL54" s="32"/>
      <c r="AM54" s="33"/>
      <c r="AN54" s="34"/>
    </row>
    <row r="55" spans="1:40" x14ac:dyDescent="0.2">
      <c r="A55">
        <v>2300</v>
      </c>
      <c r="B55" t="b">
        <f>IF(ISBLANK(calculation[[#This Row],[course]]),"",INDEX(subjects[isTitle],MATCH(calculation[[#This Row],[course]],subjects[code],0),0))</f>
        <v>1</v>
      </c>
      <c r="C55" s="14" t="s">
        <v>280</v>
      </c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Minor (&gt;=15)</v>
      </c>
      <c r="E55" s="29"/>
      <c r="F5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>
        <f>IF(ISBLANK(calculation[[#This Row],[course]]),"",INDEX(subjects[group],MATCH(calculation[[#This Row],[course]],subjects[code],0),1))</f>
        <v>2300</v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4"/>
      <c r="AC55" s="32"/>
      <c r="AD55" s="33"/>
      <c r="AE55" s="34"/>
      <c r="AF55" s="32"/>
      <c r="AG55" s="33"/>
      <c r="AH55" s="34"/>
      <c r="AI55" s="32"/>
      <c r="AJ55" s="33"/>
      <c r="AK55" s="34"/>
      <c r="AL55" s="32"/>
      <c r="AM55" s="33"/>
      <c r="AN55" s="34"/>
    </row>
    <row r="56" spans="1:40" x14ac:dyDescent="0.2">
      <c r="A56">
        <v>2300</v>
      </c>
      <c r="B56" t="str">
        <f>IF(ISBLANK(calculation[[#This Row],[course]]),"",INDEX(subjects[isTitle],MATCH(calculation[[#This Row],[course]],subjects[code],0),0))</f>
        <v/>
      </c>
      <c r="C56" s="6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29"/>
      <c r="F5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/>
      <c r="Z56" s="32"/>
      <c r="AA56" s="33"/>
      <c r="AB56" s="34"/>
      <c r="AC56" s="32"/>
      <c r="AD56" s="33"/>
      <c r="AE56" s="34"/>
      <c r="AF56" s="32"/>
      <c r="AG56" s="33"/>
      <c r="AH56" s="34"/>
      <c r="AI56" s="32"/>
      <c r="AJ56" s="33"/>
      <c r="AK56" s="34"/>
      <c r="AL56" s="32"/>
      <c r="AM56" s="33"/>
      <c r="AN56" s="34"/>
    </row>
    <row r="57" spans="1:40" x14ac:dyDescent="0.2">
      <c r="A57">
        <v>2300</v>
      </c>
      <c r="B57" t="str">
        <f>IF(ISBLANK(calculation[[#This Row],[course]]),"",INDEX(subjects[isTitle],MATCH(calculation[[#This Row],[course]],subjects[code],0),0))</f>
        <v/>
      </c>
      <c r="C57" s="6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29"/>
      <c r="F57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/>
      <c r="Z57" s="32"/>
      <c r="AA57" s="33"/>
      <c r="AB57" s="34"/>
      <c r="AC57" s="32"/>
      <c r="AD57" s="33"/>
      <c r="AE57" s="34"/>
      <c r="AF57" s="32"/>
      <c r="AG57" s="33"/>
      <c r="AH57" s="34"/>
      <c r="AI57" s="32"/>
      <c r="AJ57" s="33"/>
      <c r="AK57" s="34"/>
      <c r="AL57" s="32"/>
      <c r="AM57" s="33"/>
      <c r="AN57" s="34"/>
    </row>
    <row r="58" spans="1:40" x14ac:dyDescent="0.2">
      <c r="A58">
        <v>2300</v>
      </c>
      <c r="B58" t="str">
        <f>IF(ISBLANK(calculation[[#This Row],[course]]),"",INDEX(subjects[isTitle],MATCH(calculation[[#This Row],[course]],subjects[code],0),0))</f>
        <v/>
      </c>
      <c r="C58" s="6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29"/>
      <c r="F58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8" s="32"/>
      <c r="L58" s="33"/>
      <c r="M58" s="34"/>
      <c r="N58" s="32"/>
      <c r="O58" s="33"/>
      <c r="P58" s="34"/>
      <c r="Q58" s="32"/>
      <c r="R58" s="33"/>
      <c r="S58" s="34"/>
      <c r="T58" s="32"/>
      <c r="U58" s="33"/>
      <c r="V58" s="34"/>
      <c r="W58" s="32"/>
      <c r="X58" s="33"/>
      <c r="Y58" s="34"/>
      <c r="Z58" s="32"/>
      <c r="AA58" s="33"/>
      <c r="AB58" s="34"/>
      <c r="AC58" s="32"/>
      <c r="AD58" s="33"/>
      <c r="AE58" s="34"/>
      <c r="AF58" s="32"/>
      <c r="AG58" s="33"/>
      <c r="AH58" s="34"/>
      <c r="AI58" s="32"/>
      <c r="AJ58" s="33"/>
      <c r="AK58" s="34"/>
      <c r="AL58" s="32"/>
      <c r="AM58" s="33"/>
      <c r="AN58" s="34"/>
    </row>
    <row r="59" spans="1:40" x14ac:dyDescent="0.2">
      <c r="A59">
        <v>2300</v>
      </c>
      <c r="B59" t="str">
        <f>IF(ISBLANK(calculation[[#This Row],[course]]),"",INDEX(subjects[isTitle],MATCH(calculation[[#This Row],[course]],subjects[code],0),0))</f>
        <v/>
      </c>
      <c r="C59" s="6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29"/>
      <c r="F59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4"/>
      <c r="AC59" s="32"/>
      <c r="AD59" s="33"/>
      <c r="AE59" s="34"/>
      <c r="AF59" s="32"/>
      <c r="AG59" s="33"/>
      <c r="AH59" s="34"/>
      <c r="AI59" s="32"/>
      <c r="AJ59" s="33"/>
      <c r="AK59" s="34"/>
      <c r="AL59" s="32"/>
      <c r="AM59" s="33"/>
      <c r="AN59" s="34"/>
    </row>
    <row r="60" spans="1:40" x14ac:dyDescent="0.2">
      <c r="A60">
        <v>2300</v>
      </c>
      <c r="B60" t="str">
        <f>IF(ISBLANK(calculation[[#This Row],[course]]),"",INDEX(subjects[isTitle],MATCH(calculation[[#This Row],[course]],subjects[code],0),0))</f>
        <v/>
      </c>
      <c r="C60" s="6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29"/>
      <c r="F60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 t="str">
        <f>IF(ISBLANK(calculation[[#This Row],[course]]),"",INDEX(subjects[group],MATCH(calculation[[#This Row],[course]],subjects[code],0),1))</f>
        <v/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/>
      <c r="Y60" s="34"/>
      <c r="Z60" s="32"/>
      <c r="AA60" s="33"/>
      <c r="AB60" s="34"/>
      <c r="AC60" s="32"/>
      <c r="AD60" s="33"/>
      <c r="AE60" s="34"/>
      <c r="AF60" s="32"/>
      <c r="AG60" s="33"/>
      <c r="AH60" s="34"/>
      <c r="AI60" s="32"/>
      <c r="AJ60" s="33"/>
      <c r="AK60" s="34"/>
      <c r="AL60" s="32"/>
      <c r="AM60" s="33"/>
      <c r="AN60" s="34"/>
    </row>
    <row r="61" spans="1:40" x14ac:dyDescent="0.2">
      <c r="A61">
        <v>9000</v>
      </c>
      <c r="B61" t="b">
        <f>IF(ISBLANK(calculation[[#This Row],[course]]),"",INDEX(subjects[isTitle],MATCH(calculation[[#This Row],[course]],subjects[code],0),0))</f>
        <v>1</v>
      </c>
      <c r="C61" s="7" t="s">
        <v>132</v>
      </c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61" s="29"/>
      <c r="F61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>
        <f>IF(ISBLANK(calculation[[#This Row],[course]]),"",INDEX(subjects[group],MATCH(calculation[[#This Row],[course]],subjects[code],0),1))</f>
        <v>9000</v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4"/>
      <c r="AC61" s="32"/>
      <c r="AD61" s="33"/>
      <c r="AE61" s="34"/>
      <c r="AF61" s="32"/>
      <c r="AG61" s="33"/>
      <c r="AH61" s="34"/>
      <c r="AI61" s="32"/>
      <c r="AJ61" s="33"/>
      <c r="AK61" s="34"/>
      <c r="AL61" s="32"/>
      <c r="AM61" s="33"/>
      <c r="AN61" s="34"/>
    </row>
    <row r="62" spans="1:40" x14ac:dyDescent="0.2">
      <c r="A62">
        <v>9000</v>
      </c>
      <c r="B62" t="str">
        <f>IF(ISBLANK(calculation[[#This Row],[course]]),"",INDEX(subjects[isTitle],MATCH(calculation[[#This Row],[course]],subjects[code],0),0))</f>
        <v/>
      </c>
      <c r="C62" s="6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30"/>
      <c r="F62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4"/>
      <c r="AC62" s="32"/>
      <c r="AD62" s="33"/>
      <c r="AE62" s="34"/>
      <c r="AF62" s="32"/>
      <c r="AG62" s="33"/>
      <c r="AH62" s="34"/>
      <c r="AI62" s="32"/>
      <c r="AJ62" s="33"/>
      <c r="AK62" s="34"/>
      <c r="AL62" s="32"/>
      <c r="AM62" s="33"/>
      <c r="AN62" s="34"/>
    </row>
    <row r="63" spans="1:40" x14ac:dyDescent="0.2">
      <c r="A63">
        <v>9000</v>
      </c>
      <c r="B63" t="str">
        <f>IF(ISBLANK(calculation[[#This Row],[course]]),"",INDEX(subjects[isTitle],MATCH(calculation[[#This Row],[course]],subjects[code],0),0))</f>
        <v/>
      </c>
      <c r="C63" s="6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29"/>
      <c r="F63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3" t="str">
        <f>IF(ISBLANK(calculation[[#This Row],[course]]),"",INDEX(subjects[group],MATCH(calculation[[#This Row],[course]],subjects[code],0),1))</f>
        <v/>
      </c>
      <c r="H63" t="str">
        <f>IF(ISBLANK(calculation[[#This Row],[course]]),"",INDEX(subjects[mode],MATCH(calculation[[#This Row],[course]],subjects[code],0),1))</f>
        <v/>
      </c>
      <c r="I6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4"/>
      <c r="AC63" s="32"/>
      <c r="AD63" s="33"/>
      <c r="AE63" s="34"/>
      <c r="AF63" s="32"/>
      <c r="AG63" s="33"/>
      <c r="AH63" s="34"/>
      <c r="AI63" s="32"/>
      <c r="AJ63" s="33"/>
      <c r="AK63" s="34"/>
      <c r="AL63" s="32"/>
      <c r="AM63" s="33"/>
      <c r="AN63" s="34"/>
    </row>
    <row r="64" spans="1:40" x14ac:dyDescent="0.2">
      <c r="A64">
        <v>9000</v>
      </c>
      <c r="B64" t="str">
        <f>IF(ISBLANK(calculation[[#This Row],[course]]),"",INDEX(subjects[isTitle],MATCH(calculation[[#This Row],[course]],subjects[code],0),0))</f>
        <v/>
      </c>
      <c r="C64" s="6"/>
      <c r="D6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4" s="29"/>
      <c r="F64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4" t="str">
        <f>IF(ISBLANK(calculation[[#This Row],[course]]),"",INDEX(subjects[group],MATCH(calculation[[#This Row],[course]],subjects[code],0),1))</f>
        <v/>
      </c>
      <c r="H64" t="str">
        <f>IF(ISBLANK(calculation[[#This Row],[course]]),"",INDEX(subjects[mode],MATCH(calculation[[#This Row],[course]],subjects[code],0),1))</f>
        <v/>
      </c>
      <c r="I6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4"/>
      <c r="AC64" s="32"/>
      <c r="AD64" s="33"/>
      <c r="AE64" s="34"/>
      <c r="AF64" s="32"/>
      <c r="AG64" s="33"/>
      <c r="AH64" s="34"/>
      <c r="AI64" s="32"/>
      <c r="AJ64" s="33"/>
      <c r="AK64" s="34"/>
      <c r="AL64" s="32"/>
      <c r="AM64" s="33"/>
      <c r="AN64" s="34"/>
    </row>
    <row r="65" spans="1:40" x14ac:dyDescent="0.2">
      <c r="A65">
        <v>9000</v>
      </c>
      <c r="B65" t="str">
        <f>IF(ISBLANK(calculation[[#This Row],[course]]),"",INDEX(subjects[isTitle],MATCH(calculation[[#This Row],[course]],subjects[code],0),0))</f>
        <v/>
      </c>
      <c r="C65" s="6"/>
      <c r="D6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5" s="29"/>
      <c r="F65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5" t="str">
        <f>IF(ISBLANK(calculation[[#This Row],[course]]),"",INDEX(subjects[group],MATCH(calculation[[#This Row],[course]],subjects[code],0),1))</f>
        <v/>
      </c>
      <c r="H65" t="str">
        <f>IF(ISBLANK(calculation[[#This Row],[course]]),"",INDEX(subjects[mode],MATCH(calculation[[#This Row],[course]],subjects[code],0),1))</f>
        <v/>
      </c>
      <c r="I6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4"/>
      <c r="AC65" s="32"/>
      <c r="AD65" s="33"/>
      <c r="AE65" s="34"/>
      <c r="AF65" s="32"/>
      <c r="AG65" s="33"/>
      <c r="AH65" s="34"/>
      <c r="AI65" s="32"/>
      <c r="AJ65" s="33"/>
      <c r="AK65" s="34"/>
      <c r="AL65" s="32"/>
      <c r="AM65" s="33"/>
      <c r="AN65" s="34"/>
    </row>
    <row r="66" spans="1:40" ht="15" customHeight="1" x14ac:dyDescent="0.2">
      <c r="A66">
        <v>9000</v>
      </c>
      <c r="B66" t="str">
        <f>IF(ISBLANK(calculation[[#This Row],[course]]),"",INDEX(subjects[isTitle],MATCH(calculation[[#This Row],[course]],subjects[code],0),0))</f>
        <v/>
      </c>
      <c r="C66" s="6"/>
      <c r="D6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6" s="29"/>
      <c r="F66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6" t="str">
        <f>IF(ISBLANK(calculation[[#This Row],[course]]),"",INDEX(subjects[group],MATCH(calculation[[#This Row],[course]],subjects[code],0),1))</f>
        <v/>
      </c>
      <c r="H66" t="str">
        <f>IF(ISBLANK(calculation[[#This Row],[course]]),"",INDEX(subjects[mode],MATCH(calculation[[#This Row],[course]],subjects[code],0),1))</f>
        <v/>
      </c>
      <c r="I6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4"/>
      <c r="AC66" s="32"/>
      <c r="AD66" s="33"/>
      <c r="AE66" s="34"/>
      <c r="AF66" s="32"/>
      <c r="AG66" s="33"/>
      <c r="AH66" s="34"/>
      <c r="AI66" s="32"/>
      <c r="AJ66" s="33"/>
      <c r="AK66" s="34"/>
      <c r="AL66" s="32"/>
      <c r="AM66" s="33"/>
      <c r="AN66" s="34"/>
    </row>
    <row r="67" spans="1:40" x14ac:dyDescent="0.2">
      <c r="A67">
        <v>9000</v>
      </c>
      <c r="B67" t="str">
        <f>IF(ISBLANK(calculation[[#This Row],[course]]),"",INDEX(subjects[isTitle],MATCH(calculation[[#This Row],[course]],subjects[code],0),0))</f>
        <v/>
      </c>
      <c r="C67" s="6"/>
      <c r="D6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7" s="29"/>
      <c r="F67" s="31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7" t="str">
        <f>IF(ISBLANK(calculation[[#This Row],[course]]),"",INDEX(subjects[group],MATCH(calculation[[#This Row],[course]],subjects[code],0),1))</f>
        <v/>
      </c>
      <c r="H67" t="str">
        <f>IF(ISBLANK(calculation[[#This Row],[course]]),"",INDEX(subjects[mode],MATCH(calculation[[#This Row],[course]],subjects[code],0),1))</f>
        <v/>
      </c>
      <c r="I6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4"/>
      <c r="AC67" s="32"/>
      <c r="AD67" s="33"/>
      <c r="AE67" s="34"/>
      <c r="AF67" s="32"/>
      <c r="AG67" s="33"/>
      <c r="AH67" s="34"/>
      <c r="AI67" s="32"/>
      <c r="AJ67" s="33"/>
      <c r="AK67" s="34"/>
      <c r="AL67" s="32"/>
      <c r="AM67" s="33"/>
      <c r="AN67" s="34"/>
    </row>
    <row r="68" spans="1:40" ht="21.75" x14ac:dyDescent="0.2">
      <c r="A68" s="8"/>
      <c r="F68" s="8" t="s">
        <v>101</v>
      </c>
      <c r="K68" s="9" t="str">
        <f t="array" ref="K68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68" s="9" t="str">
        <f t="array" ref="L68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68" s="9" t="str">
        <f t="array" ref="M68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68" s="9" t="str">
        <f t="array" ref="N68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68" s="9" t="str">
        <f t="array" ref="O68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68" s="9" t="str">
        <f t="array" ref="P68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68" s="9" t="str">
        <f t="array" ref="Q68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68" s="9" t="str">
        <f t="array" ref="R68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68" s="9" t="str">
        <f t="array" ref="S68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68" s="9" t="str">
        <f t="array" ref="T68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68" s="9" t="str">
        <f t="array" ref="U68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68" s="9" t="str">
        <f t="array" ref="V68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68" s="9" t="str">
        <f t="array" ref="W68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68" s="9" t="str">
        <f t="array" ref="X68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68" s="9" t="str">
        <f t="array" ref="Y68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68" s="9" t="str">
        <f t="array" ref="Z68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68" s="9" t="str">
        <f t="array" ref="AA68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68" s="9" t="str">
        <f t="array" ref="AB68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68" s="9" t="str">
        <f t="array" ref="AC68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68" s="9" t="str">
        <f t="array" ref="AD68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68" s="9" t="str">
        <f t="array" ref="AE68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68" s="9" t="str">
        <f t="array" ref="AF68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68" s="9" t="str">
        <f t="array" ref="AG68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68" s="9" t="str">
        <f t="array" ref="AH68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68" s="9" t="str">
        <f t="array" ref="AI68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68" s="9" t="str">
        <f t="array" ref="AJ68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68" s="9" t="str">
        <f t="array" ref="AK68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68" s="9" t="str">
        <f t="array" ref="AL68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68" s="9" t="str">
        <f t="array" ref="AM68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68" s="9" t="str">
        <f t="array" ref="AN68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70" spans="1:40" x14ac:dyDescent="0.2">
      <c r="G70" s="2" t="s">
        <v>20</v>
      </c>
      <c r="K70" s="10" t="s">
        <v>102</v>
      </c>
      <c r="L70" s="2" t="s">
        <v>103</v>
      </c>
      <c r="Q70" s="2" t="s">
        <v>110</v>
      </c>
    </row>
    <row r="71" spans="1:40" x14ac:dyDescent="0.2">
      <c r="C71" s="11"/>
      <c r="D71" s="17" t="s">
        <v>100</v>
      </c>
      <c r="E71" s="17" t="s">
        <v>87</v>
      </c>
      <c r="F71" s="18"/>
      <c r="G71" s="18"/>
      <c r="H71" s="18"/>
      <c r="I71" s="18"/>
      <c r="J71" s="18"/>
      <c r="K71" s="18">
        <f t="array" ref="K71">SUM(IFERROR(INDEX(grades[point],N(IF(1,MATCH(calculation[[1/1]:[10/3]],IF(NOT(grades[isPlanning]),grades[grade],""),0))))*calculation[credit],0))</f>
        <v>0</v>
      </c>
      <c r="L71" s="18">
        <f t="array" ref="L71">SUM(IFERROR(INDEX(grades[point],N(IF(1,MATCH(calculation[[1/1]:[10/3]],grades[grade],0))))*calculation[credit],0))</f>
        <v>0</v>
      </c>
      <c r="Q71" s="2" t="s">
        <v>112</v>
      </c>
    </row>
    <row r="72" spans="1:40" x14ac:dyDescent="0.2">
      <c r="D72" s="39" t="s">
        <v>360</v>
      </c>
      <c r="E72" s="17" t="s">
        <v>140</v>
      </c>
      <c r="F72" s="18"/>
      <c r="G72" s="18"/>
      <c r="H72" s="18"/>
      <c r="I72" s="18"/>
      <c r="J72" s="18"/>
      <c r="K72" s="18">
        <f t="array" ref="K72">SUM(IFERROR(INDEX(grades[isCal],N(IF(1,MATCH(calculation[[1/1]:[10/3]],IF(NOT(grades[isPlanning]),grades[grade],""),0))))*calculation[credit],0))</f>
        <v>0</v>
      </c>
      <c r="L72" s="18">
        <f t="array" ref="L72">SUM(IFERROR(INDEX(grades[isCal],N(IF(1,MATCH(calculation[[1/1]:[10/3]],grades[grade],0))))*calculation[credit],0))</f>
        <v>0</v>
      </c>
    </row>
    <row r="73" spans="1:40" x14ac:dyDescent="0.2">
      <c r="D73" s="15" t="s">
        <v>161</v>
      </c>
      <c r="E73" s="21" t="s">
        <v>88</v>
      </c>
      <c r="F73" s="22"/>
      <c r="G73" s="22">
        <v>2</v>
      </c>
      <c r="H73" s="22"/>
      <c r="I73" s="22"/>
      <c r="J73" s="22"/>
      <c r="K73" s="23">
        <f>IFERROR(ROUND(K71/K72,2),0)</f>
        <v>0</v>
      </c>
      <c r="L73" s="23">
        <f>IFERROR(ROUND(L71/L72,2),0)</f>
        <v>0</v>
      </c>
    </row>
    <row r="74" spans="1:40" x14ac:dyDescent="0.2">
      <c r="A74">
        <v>2200</v>
      </c>
      <c r="B74">
        <f>$A74+VALUE("1"&amp;REPT("0",LEN($A74)-LEN(SUBSTITUTE($A74,"0",""))))</f>
        <v>2300</v>
      </c>
      <c r="D74" s="19" t="str">
        <f>INDEX(groups[name],MATCH(A74,groups[code],0),1)</f>
        <v>Major</v>
      </c>
      <c r="E74" s="19" t="s">
        <v>87</v>
      </c>
      <c r="F74" s="20"/>
      <c r="G74" s="20"/>
      <c r="H74" s="20"/>
      <c r="I74" s="20"/>
      <c r="J74" s="20"/>
      <c r="K74" s="20">
        <f t="array" ref="K74">SUM(IFERROR(INDEX(grades[point],N(IF(1,MATCH(calculation[[1/1]:[10/3]],IF(NOT(grades[isPlanning]),grades[grade],""),0))))*calculation[credit]*((calculation[group]&gt;=$A$74)*(calculation[group]&lt;$B$74)),0))</f>
        <v>0</v>
      </c>
      <c r="L74" s="20">
        <f t="array" ref="L74">SUM(IFERROR(INDEX(grades[point],N(IF(1,MATCH(calculation[[1/1]:[10/3]],grades[grade],0))))*calculation[credit]*((calculation[group]&gt;=$A$74)*(calculation[group]&lt;$B$74)),0))</f>
        <v>0</v>
      </c>
    </row>
    <row r="75" spans="1:40" x14ac:dyDescent="0.2">
      <c r="D75" s="20"/>
      <c r="E75" s="19" t="s">
        <v>140</v>
      </c>
      <c r="F75" s="20"/>
      <c r="G75" s="20"/>
      <c r="H75" s="20"/>
      <c r="I75" s="20"/>
      <c r="J75" s="20"/>
      <c r="K75" s="20">
        <f t="array" ref="K75">SUM(IFERROR(INDEX(grades[isCal],N(IF(1,MATCH(calculation[[1/1]:[10/3]],IF(NOT(grades[isPlanning]),grades[grade],""),0))))*calculation[credit]*((calculation[group]&gt;=$A$74)*(calculation[group]&lt;$B$74)),0))</f>
        <v>0</v>
      </c>
      <c r="L75" s="20">
        <f t="array" ref="L75">SUM(IFERROR(INDEX(grades[isCal],N(IF(1,MATCH(calculation[[1/1]:[10/3]],grades[grade],0))))*calculation[credit]*((calculation[group]&gt;=$A$74)*(calculation[group]&lt;$B$74)),0))</f>
        <v>0</v>
      </c>
    </row>
    <row r="76" spans="1:40" x14ac:dyDescent="0.2">
      <c r="D76" s="16" t="s">
        <v>162</v>
      </c>
      <c r="E76" s="21" t="s">
        <v>88</v>
      </c>
      <c r="F76" s="22"/>
      <c r="G76" s="22">
        <v>2</v>
      </c>
      <c r="H76" s="22"/>
      <c r="I76" s="22"/>
      <c r="J76" s="22"/>
      <c r="K76" s="23">
        <f>IFERROR(ROUND(K74/K75,2),0)</f>
        <v>0</v>
      </c>
      <c r="L76" s="23">
        <f>IFERROR(ROUND(L74/L75,2),0)</f>
        <v>0</v>
      </c>
    </row>
    <row r="78" spans="1:40" x14ac:dyDescent="0.2">
      <c r="D78" s="2" t="s">
        <v>104</v>
      </c>
      <c r="E78" s="2" t="s">
        <v>105</v>
      </c>
    </row>
    <row r="79" spans="1:40" x14ac:dyDescent="0.2">
      <c r="A79">
        <v>1000</v>
      </c>
      <c r="B79">
        <f>$A79+VALUE("1"&amp;REPT("0",LEN($A79)-LEN(SUBSTITUTE($A79,"0",""))))</f>
        <v>2000</v>
      </c>
      <c r="D79" s="35" t="str">
        <f>INDEX(groups[name],MATCH($A79,groups[code],0),1)&amp;" ("&amp;IF($G79="",$E79,"&gt;= "&amp;$G79)&amp;" )"</f>
        <v>General Education (&gt;= 32 )</v>
      </c>
      <c r="E79">
        <f>IFERROR($G79-$K79,"Please select plan")</f>
        <v>32</v>
      </c>
      <c r="G79">
        <f>IF(AND(plan="",INDEX(groups[reqWIL],MATCH($A79,groups[code],0),1)&lt;&gt;INDEX(groups[reqIS],MATCH($A79,groups[code],0),1)),"",INDEX(IF(plan="WIL",groups[reqWIL],groups[reqIS]),MATCH($A79,groups[code],0),1))</f>
        <v>32</v>
      </c>
      <c r="K79">
        <f t="array" ref="K79">SUM(IFERROR((MMULT(IFERROR(INDEX(grades[isKeep]*1,N(IF(1,MATCH(calculation[[1/1]:[10/3]],IF(NOT(grades[isPlanning]),grades[grade],""),0)))),0),TRANSPOSE(COLUMN(calculation[[#Headers],[1/1]:[10/3]])&gt;0)*1)&gt;0)*calculation[credit]*((calculation[group]&gt;=$A79)*(calculation[group]&lt;$B79)),0))</f>
        <v>0</v>
      </c>
      <c r="L79">
        <f t="array" ref="L79">SUM(IFERROR((MMULT(IFERROR(INDEX(grades[isKeep]*1,N(IF(1,MATCH(calculation[[1/1]:[10/3]],grades[grade],0)))),0),TRANSPOSE(COLUMN(calculation[[#Headers],[1/1]:[10/3]])&gt;0)*1)&gt;0)*calculation[credit]*((calculation[group]&gt;=$A79)*(calculation[group]&lt;$B79)),0))</f>
        <v>0</v>
      </c>
    </row>
    <row r="80" spans="1:40" x14ac:dyDescent="0.2">
      <c r="A80">
        <v>1100</v>
      </c>
      <c r="B80">
        <f t="shared" ref="B80:B95" si="0">$A80+VALUE("1"&amp;REPT("0",LEN($A80)-LEN(SUBSTITUTE($A80,"0",""))))</f>
        <v>1200</v>
      </c>
      <c r="D80" s="37" t="str">
        <f>INDEX(groups[name],MATCH($A80,groups[code],0),1)&amp;" ("&amp;IF($G80="",$E80,"&gt;= "&amp;$G80)&amp;" )"</f>
        <v>Learner Person (&gt;= 18 )</v>
      </c>
      <c r="E80">
        <f>IFERROR($G80-$K80,"Please select plan")</f>
        <v>18</v>
      </c>
      <c r="G80">
        <f>IF(AND(plan="",INDEX(groups[reqWIL],MATCH($A80,groups[code],0),1)&lt;&gt;INDEX(groups[reqIS],MATCH($A80,groups[code],0),1)),"",INDEX(IF(plan="WIL",groups[reqWIL],groups[reqIS]),MATCH($A80,groups[code],0),1))</f>
        <v>18</v>
      </c>
      <c r="K80">
        <f t="array" ref="K80">SUM(IFERROR((MMULT(IFERROR(INDEX(grades[isKeep]*1,N(IF(1,MATCH(calculation[[1/1]:[10/3]],IF(NOT(grades[isPlanning]),grades[grade],""),0)))),0),TRANSPOSE(COLUMN(calculation[[#Headers],[1/1]:[10/3]])&gt;0)*1)&gt;0)*calculation[credit]*((calculation[group]&gt;=$A80)*(calculation[group]&lt;$B80)),0))</f>
        <v>0</v>
      </c>
      <c r="L80">
        <f t="array" ref="L80">SUM(IFERROR((MMULT(IFERROR(INDEX(grades[isKeep]*1,N(IF(1,MATCH(calculation[[1/1]:[10/3]],grades[grade],0)))),0),TRANSPOSE(COLUMN(calculation[[#Headers],[1/1]:[10/3]])&gt;0)*1)&gt;0)*calculation[credit]*((calculation[group]&gt;=$A80)*(calculation[group]&lt;$B80)),0))</f>
        <v>0</v>
      </c>
    </row>
    <row r="81" spans="1:12" x14ac:dyDescent="0.2">
      <c r="A81">
        <v>1110</v>
      </c>
      <c r="B81">
        <f t="shared" si="0"/>
        <v>1120</v>
      </c>
      <c r="D81" t="str">
        <f>INDEX(groups[name],MATCH($A81,groups[code],0),1)&amp;" ("&amp;IF($G81="",$E81,"&gt;= "&amp;$G81)&amp;" )"</f>
        <v>Learner Person - Required (&gt;= 15 )</v>
      </c>
      <c r="E81">
        <f t="shared" ref="E81:E95" si="1">IFERROR($G81-$K81,"Please select plan")</f>
        <v>15</v>
      </c>
      <c r="G81">
        <f>IF(AND(plan="",INDEX(groups[reqWIL],MATCH($A81,groups[code],0),1)&lt;&gt;INDEX(groups[reqIS],MATCH($A81,groups[code],0),1)),"",INDEX(IF(plan="WIL",groups[reqWIL],groups[reqIS]),MATCH($A81,groups[code],0),1))</f>
        <v>15</v>
      </c>
      <c r="K81">
        <f t="array" ref="K81">SUM(IFERROR((MMULT(IFERROR(INDEX(grades[isKeep]*1,N(IF(1,MATCH(calculation[[1/1]:[10/3]],IF(NOT(grades[isPlanning]),grades[grade],""),0)))),0),TRANSPOSE(COLUMN(calculation[[#Headers],[1/1]:[10/3]])&gt;0)*1)&gt;0)*calculation[credit]*((calculation[group]&gt;=$A81)*(calculation[group]&lt;$B81)),0))</f>
        <v>0</v>
      </c>
      <c r="L81">
        <f t="array" ref="L81">SUM(IFERROR((MMULT(IFERROR(INDEX(grades[isKeep]*1,N(IF(1,MATCH(calculation[[1/1]:[10/3]],grades[grade],0)))),0),TRANSPOSE(COLUMN(calculation[[#Headers],[1/1]:[10/3]])&gt;0)*1)&gt;0)*calculation[credit]*((calculation[group]&gt;=$A81)*(calculation[group]&lt;$B81)),0))</f>
        <v>0</v>
      </c>
    </row>
    <row r="82" spans="1:12" x14ac:dyDescent="0.2">
      <c r="A82">
        <v>1120</v>
      </c>
      <c r="B82">
        <f t="shared" si="0"/>
        <v>1130</v>
      </c>
      <c r="D82" s="38" t="str">
        <f>INDEX(groups[name],MATCH($A82,groups[code],0),1)&amp;" ("&amp;IF($G82="",$E82,"&gt;= "&amp;$G82)&amp;" )"</f>
        <v>Learner Person - Elective (&gt;= 3 )</v>
      </c>
      <c r="E82">
        <f t="shared" si="1"/>
        <v>3</v>
      </c>
      <c r="G82">
        <f>IF(AND(plan="",INDEX(groups[reqWIL],MATCH($A82,groups[code],0),1)&lt;&gt;INDEX(groups[reqIS],MATCH($A82,groups[code],0),1)),"",INDEX(IF(plan="WIL",groups[reqWIL],groups[reqIS]),MATCH($A82,groups[code],0),1))</f>
        <v>3</v>
      </c>
      <c r="K82">
        <f t="array" ref="K82">SUM(IFERROR((MMULT(IFERROR(INDEX(grades[isKeep]*1,N(IF(1,MATCH(calculation[[1/1]:[10/3]],IF(NOT(grades[isPlanning]),grades[grade],""),0)))),0),TRANSPOSE(COLUMN(calculation[[#Headers],[1/1]:[10/3]])&gt;0)*1)&gt;0)*calculation[credit]*((calculation[group]&gt;=$A82)*(calculation[group]&lt;$B82)),0))</f>
        <v>0</v>
      </c>
      <c r="L82">
        <f t="array" ref="L82">SUM(IFERROR((MMULT(IFERROR(INDEX(grades[isKeep]*1,N(IF(1,MATCH(calculation[[1/1]:[10/3]],grades[grade],0)))),0),TRANSPOSE(COLUMN(calculation[[#Headers],[1/1]:[10/3]])&gt;0)*1)&gt;0)*calculation[credit]*((calculation[group]&gt;=$A82)*(calculation[group]&lt;$B82)),0))</f>
        <v>0</v>
      </c>
    </row>
    <row r="83" spans="1:12" x14ac:dyDescent="0.2">
      <c r="A83">
        <v>1200</v>
      </c>
      <c r="B83">
        <f t="shared" si="0"/>
        <v>1300</v>
      </c>
      <c r="D83" s="37" t="str">
        <f>INDEX(groups[name],MATCH($A83,groups[code],0),1)&amp;" ("&amp;IF($G83="",$E83,"&gt;= "&amp;$G83)&amp;" )"</f>
        <v>Innovative Co-creator (&gt;= 9 )</v>
      </c>
      <c r="E83">
        <f t="shared" si="1"/>
        <v>9</v>
      </c>
      <c r="G83">
        <f>IF(AND(plan="",INDEX(groups[reqWIL],MATCH($A83,groups[code],0),1)&lt;&gt;INDEX(groups[reqIS],MATCH($A83,groups[code],0),1)),"",INDEX(IF(plan="WIL",groups[reqWIL],groups[reqIS]),MATCH($A83,groups[code],0),1))</f>
        <v>9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1210</v>
      </c>
      <c r="B84">
        <f t="shared" si="0"/>
        <v>1220</v>
      </c>
      <c r="D84" s="38" t="str">
        <f>INDEX(groups[name],MATCH($A84,groups[code],0),1)&amp;" ("&amp;IF($G84="",$E84,"&gt;= "&amp;$G84)&amp;" )"</f>
        <v>Innovative Co-creator - Required (&gt;= 6 )</v>
      </c>
      <c r="E84">
        <f t="shared" si="1"/>
        <v>6</v>
      </c>
      <c r="G84">
        <f>IF(AND(plan="",INDEX(groups[reqWIL],MATCH($A84,groups[code],0),1)&lt;&gt;INDEX(groups[reqIS],MATCH($A84,groups[code],0),1)),"",INDEX(IF(plan="WIL",groups[reqWIL],groups[reqIS]),MATCH($A84,groups[code],0),1))</f>
        <v>6</v>
      </c>
      <c r="K84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x14ac:dyDescent="0.2">
      <c r="A85">
        <v>1220</v>
      </c>
      <c r="B85">
        <f t="shared" si="0"/>
        <v>1230</v>
      </c>
      <c r="D85" s="38" t="str">
        <f>INDEX(groups[name],MATCH($A85,groups[code],0),1)&amp;" ("&amp;IF($G85="",$E85,"&gt;= "&amp;$G85)&amp;" )"</f>
        <v>Innovative Co-creator - Elective (&gt;= 3 )</v>
      </c>
      <c r="E85">
        <f t="shared" si="1"/>
        <v>3</v>
      </c>
      <c r="G85">
        <f>IF(AND(plan="",INDEX(groups[reqWIL],MATCH($A85,groups[code],0),1)&lt;&gt;INDEX(groups[reqIS],MATCH($A85,groups[code],0),1)),"",INDEX(IF(plan="WIL",groups[reqWIL],groups[reqIS]),MATCH($A85,groups[code],0),1))</f>
        <v>3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6" spans="1:12" x14ac:dyDescent="0.2">
      <c r="A86">
        <v>1300</v>
      </c>
      <c r="B86">
        <f t="shared" si="0"/>
        <v>1400</v>
      </c>
      <c r="D86" s="37" t="str">
        <f>INDEX(groups[name],MATCH($A86,groups[code],0),1)&amp;" ("&amp;IF($G86="",$E86,"&gt;= "&amp;$G86)&amp;" )"</f>
        <v>Active Citizen (&gt;= 5 )</v>
      </c>
      <c r="E86">
        <f t="shared" si="1"/>
        <v>5</v>
      </c>
      <c r="G86">
        <f>IF(AND(plan="",INDEX(groups[reqWIL],MATCH($A86,groups[code],0),1)&lt;&gt;INDEX(groups[reqIS],MATCH($A86,groups[code],0),1)),"",INDEX(IF(plan="WIL",groups[reqWIL],groups[reqIS]),MATCH($A86,groups[code],0),1))</f>
        <v>5</v>
      </c>
      <c r="K86">
        <f t="array" ref="K86">SUM(IFERROR((MMULT(IFERROR(INDEX(grades[isKeep]*1,N(IF(1,MATCH(calculation[[1/1]:[10/3]],IF(NOT(grades[isPlanning]),grades[grade],""),0)))),0),TRANSPOSE(COLUMN(calculation[[#Headers],[1/1]:[10/3]])&gt;0)*1)&gt;0)*calculation[credit]*((calculation[group]&gt;=$A86)*(calculation[group]&lt;$B86)),0))</f>
        <v>0</v>
      </c>
      <c r="L86">
        <f t="array" ref="L86">SUM(IFERROR((MMULT(IFERROR(INDEX(grades[isKeep]*1,N(IF(1,MATCH(calculation[[1/1]:[10/3]],grades[grade],0)))),0),TRANSPOSE(COLUMN(calculation[[#Headers],[1/1]:[10/3]])&gt;0)*1)&gt;0)*calculation[credit]*((calculation[group]&gt;=$A86)*(calculation[group]&lt;$B86)),0))</f>
        <v>0</v>
      </c>
    </row>
    <row r="87" spans="1:12" x14ac:dyDescent="0.2">
      <c r="A87">
        <v>1310</v>
      </c>
      <c r="B87">
        <f t="shared" si="0"/>
        <v>1320</v>
      </c>
      <c r="D87" s="38" t="str">
        <f>INDEX(groups[name],MATCH($A87,groups[code],0),1)&amp;" ("&amp;IF($G87="",$E87,"&gt;= "&amp;$G87)&amp;" )"</f>
        <v>Active Citizen - Required (&gt;= 3 )</v>
      </c>
      <c r="E87">
        <f t="shared" si="1"/>
        <v>3</v>
      </c>
      <c r="G87">
        <f>IF(AND(plan="",INDEX(groups[reqWIL],MATCH($A87,groups[code],0),1)&lt;&gt;INDEX(groups[reqIS],MATCH($A87,groups[code],0),1)),"",INDEX(IF(plan="WIL",groups[reqWIL],groups[reqIS]),MATCH($A87,groups[code],0),1))</f>
        <v>3</v>
      </c>
      <c r="K87">
        <f t="array" ref="K87">SUM(IFERROR((MMULT(IFERROR(INDEX(grades[isKeep]*1,N(IF(1,MATCH(calculation[[1/1]:[10/3]],IF(NOT(grades[isPlanning]),grades[grade],""),0)))),0),TRANSPOSE(COLUMN(calculation[[#Headers],[1/1]:[10/3]])&gt;0)*1)&gt;0)*calculation[credit]*((calculation[group]&gt;=$A87)*(calculation[group]&lt;$B87)),0))</f>
        <v>0</v>
      </c>
      <c r="L87">
        <f t="array" ref="L87">SUM(IFERROR((MMULT(IFERROR(INDEX(grades[isKeep]*1,N(IF(1,MATCH(calculation[[1/1]:[10/3]],grades[grade],0)))),0),TRANSPOSE(COLUMN(calculation[[#Headers],[1/1]:[10/3]])&gt;0)*1)&gt;0)*calculation[credit]*((calculation[group]&gt;=$A87)*(calculation[group]&lt;$B87)),0))</f>
        <v>0</v>
      </c>
    </row>
    <row r="88" spans="1:12" x14ac:dyDescent="0.2">
      <c r="A88">
        <v>1320</v>
      </c>
      <c r="B88">
        <f t="shared" si="0"/>
        <v>1330</v>
      </c>
      <c r="D88" s="38" t="str">
        <f>INDEX(groups[name],MATCH($A88,groups[code],0),1)&amp;" ("&amp;IF($G88="",$E88,"&gt;= "&amp;$G88)&amp;" )"</f>
        <v>Active Citizen - Elective (&gt;= 2 )</v>
      </c>
      <c r="E88">
        <f t="shared" si="1"/>
        <v>2</v>
      </c>
      <c r="G88">
        <f>IF(AND(plan="",INDEX(groups[reqWIL],MATCH($A88,groups[code],0),1)&lt;&gt;INDEX(groups[reqIS],MATCH($A88,groups[code],0),1)),"",INDEX(IF(plan="WIL",groups[reqWIL],groups[reqIS]),MATCH($A88,groups[code],0),1))</f>
        <v>2</v>
      </c>
      <c r="K88">
        <f t="array" ref="K88">SUM(IFERROR((MMULT(IFERROR(INDEX(grades[isKeep]*1,N(IF(1,MATCH(calculation[[1/1]:[10/3]],IF(NOT(grades[isPlanning]),grades[grade],""),0)))),0),TRANSPOSE(COLUMN(calculation[[#Headers],[1/1]:[10/3]])&gt;0)*1)&gt;0)*calculation[credit]*((calculation[group]&gt;=$A88)*(calculation[group]&lt;$B88)),0))</f>
        <v>0</v>
      </c>
      <c r="L88">
        <f t="array" ref="L88">SUM(IFERROR((MMULT(IFERROR(INDEX(grades[isKeep]*1,N(IF(1,MATCH(calculation[[1/1]:[10/3]],grades[grade],0)))),0),TRANSPOSE(COLUMN(calculation[[#Headers],[1/1]:[10/3]])&gt;0)*1)&gt;0)*calculation[credit]*((calculation[group]&gt;=$A88)*(calculation[group]&lt;$B88)),0))</f>
        <v>0</v>
      </c>
    </row>
    <row r="89" spans="1:12" x14ac:dyDescent="0.2">
      <c r="A89">
        <v>2000</v>
      </c>
      <c r="B89">
        <f t="shared" si="0"/>
        <v>3000</v>
      </c>
      <c r="D89" s="35" t="str">
        <f>INDEX(groups[name],MATCH($A89,groups[code],0),1)&amp;" ("&amp;IF($G89="",$E89,"&gt;= "&amp;$G89)&amp;" )"</f>
        <v>Field of Specialization (&gt;= 96 )</v>
      </c>
      <c r="E89">
        <f t="shared" si="1"/>
        <v>96</v>
      </c>
      <c r="G89">
        <f>IF(AND(plan="",INDEX(groups[reqWIL],MATCH($A89,groups[code],0),1)&lt;&gt;INDEX(groups[reqIS],MATCH($A89,groups[code],0),1)),"",INDEX(IF(plan="WIL",groups[reqWIL],groups[reqIS]),MATCH($A89,groups[code],0),1))</f>
        <v>96</v>
      </c>
      <c r="K89">
        <f t="array" ref="K89">SUM(IFERROR((MMULT(IFERROR(INDEX(grades[isKeep]*1,N(IF(1,MATCH(calculation[[1/1]:[10/3]],IF(NOT(grades[isPlanning]),grades[grade],""),0)))),0),TRANSPOSE(COLUMN(calculation[[#Headers],[1/1]:[10/3]])&gt;0)*1)&gt;0)*calculation[credit]*((calculation[group]&gt;=$A89)*(calculation[group]&lt;$B89)),0))</f>
        <v>0</v>
      </c>
      <c r="L89">
        <f t="array" ref="L89">SUM(IFERROR((MMULT(IFERROR(INDEX(grades[isKeep]*1,N(IF(1,MATCH(calculation[[1/1]:[10/3]],grades[grade],0)))),0),TRANSPOSE(COLUMN(calculation[[#Headers],[1/1]:[10/3]])&gt;0)*1)&gt;0)*calculation[credit]*((calculation[group]&gt;=$A89)*(calculation[group]&lt;$B89)),0))</f>
        <v>0</v>
      </c>
    </row>
    <row r="90" spans="1:12" x14ac:dyDescent="0.2">
      <c r="A90">
        <v>2100</v>
      </c>
      <c r="B90">
        <f t="shared" si="0"/>
        <v>2200</v>
      </c>
      <c r="D90" t="str">
        <f>INDEX(groups[name],MATCH($A90,groups[code],0),1)&amp;" ("&amp;IF($G90="",$E90,"&gt;= "&amp;$G90)&amp;" )"</f>
        <v>Core Courses (&gt;= 18 )</v>
      </c>
      <c r="E90">
        <f t="shared" si="1"/>
        <v>18</v>
      </c>
      <c r="G90">
        <f>IF(AND(plan="",INDEX(groups[reqWIL],MATCH($A90,groups[code],0),1)&lt;&gt;INDEX(groups[reqIS],MATCH($A90,groups[code],0),1)),"",INDEX(IF(plan="WIL",groups[reqWIL],groups[reqIS]),MATCH($A90,groups[code],0),1))</f>
        <v>18</v>
      </c>
      <c r="K90">
        <f t="array" ref="K90">SUM(IFERROR((MMULT(IFERROR(INDEX(grades[isKeep]*1,N(IF(1,MATCH(calculation[[1/1]:[10/3]],IF(NOT(grades[isPlanning]),grades[grade],""),0)))),0),TRANSPOSE(COLUMN(calculation[[#Headers],[1/1]:[10/3]])&gt;0)*1)&gt;0)*calculation[credit]*((calculation[group]&gt;=$A90)*(calculation[group]&lt;$B90)),0))</f>
        <v>0</v>
      </c>
      <c r="L90">
        <f t="array" ref="L90">SUM(IFERROR((MMULT(IFERROR(INDEX(grades[isKeep]*1,N(IF(1,MATCH(calculation[[1/1]:[10/3]],grades[grade],0)))),0),TRANSPOSE(COLUMN(calculation[[#Headers],[1/1]:[10/3]])&gt;0)*1)&gt;0)*calculation[credit]*((calculation[group]&gt;=$A90)*(calculation[group]&lt;$B90)),0))</f>
        <v>0</v>
      </c>
    </row>
    <row r="91" spans="1:12" x14ac:dyDescent="0.2">
      <c r="A91">
        <v>2200</v>
      </c>
      <c r="B91">
        <f t="shared" si="0"/>
        <v>2300</v>
      </c>
      <c r="D91" t="str">
        <f>INDEX(groups[name],MATCH($A91,groups[code],0),1)&amp;" ("&amp;IF($G91="",$E91,"&gt;= "&amp;$G91)&amp;" )"</f>
        <v>Major (&gt;= 63 )</v>
      </c>
      <c r="E91">
        <f t="shared" si="1"/>
        <v>63</v>
      </c>
      <c r="G91">
        <f>IF(AND(plan="",INDEX(groups[reqWIL],MATCH($A91,groups[code],0),1)&lt;&gt;INDEX(groups[reqIS],MATCH($A91,groups[code],0),1)),"",INDEX(IF(plan="WIL",groups[reqWIL],groups[reqIS]),MATCH($A91,groups[code],0),1))</f>
        <v>63</v>
      </c>
      <c r="K91">
        <f t="array" ref="K91">SUM(IFERROR((MMULT(IFERROR(INDEX(grades[isKeep]*1,N(IF(1,MATCH(calculation[[1/1]:[10/3]],IF(NOT(grades[isPlanning]),grades[grade],""),0)))),0),TRANSPOSE(COLUMN(calculation[[#Headers],[1/1]:[10/3]])&gt;0)*1)&gt;0)*calculation[credit]*((calculation[group]&gt;=$A91)*(calculation[group]&lt;$B91)),0))</f>
        <v>0</v>
      </c>
      <c r="L91">
        <f t="array" ref="L91">SUM(IFERROR((MMULT(IFERROR(INDEX(grades[isKeep]*1,N(IF(1,MATCH(calculation[[1/1]:[10/3]],grades[grade],0)))),0),TRANSPOSE(COLUMN(calculation[[#Headers],[1/1]:[10/3]])&gt;0)*1)&gt;0)*calculation[credit]*((calculation[group]&gt;=$A91)*(calculation[group]&lt;$B91)),0))</f>
        <v>0</v>
      </c>
    </row>
    <row r="92" spans="1:12" x14ac:dyDescent="0.2">
      <c r="A92">
        <v>2210</v>
      </c>
      <c r="B92">
        <f t="shared" si="0"/>
        <v>2220</v>
      </c>
      <c r="D92" s="38" t="str">
        <f>INDEX(groups[name],MATCH($A92,groups[code],0),1)&amp;" ("&amp;IF($G92="",$E92,"&gt;= "&amp;$G92)&amp;" )"</f>
        <v>Major Required (&gt;= 45 )</v>
      </c>
      <c r="E92">
        <f t="shared" si="1"/>
        <v>45</v>
      </c>
      <c r="G92">
        <f>IF(AND(plan="",INDEX(groups[reqWIL],MATCH($A92,groups[code],0),1)&lt;&gt;INDEX(groups[reqIS],MATCH($A92,groups[code],0),1)),"",INDEX(IF(plan="WIL",groups[reqWIL],groups[reqIS]),MATCH($A92,groups[code],0),1))</f>
        <v>45</v>
      </c>
      <c r="K92">
        <f t="array" ref="K92">SUM(IFERROR((MMULT(IFERROR(INDEX(grades[isKeep]*1,N(IF(1,MATCH(calculation[[1/1]:[10/3]],IF(NOT(grades[isPlanning]),grades[grade],""),0)))),0),TRANSPOSE(COLUMN(calculation[[#Headers],[1/1]:[10/3]])&gt;0)*1)&gt;0)*calculation[credit]*((calculation[group]&gt;=$A92)*(calculation[group]&lt;$B92)),0))</f>
        <v>0</v>
      </c>
      <c r="L92">
        <f t="array" ref="L92">SUM(IFERROR((MMULT(IFERROR(INDEX(grades[isKeep]*1,N(IF(1,MATCH(calculation[[1/1]:[10/3]],grades[grade],0)))),0),TRANSPOSE(COLUMN(calculation[[#Headers],[1/1]:[10/3]])&gt;0)*1)&gt;0)*calculation[credit]*((calculation[group]&gt;=$A92)*(calculation[group]&lt;$B92)),0))</f>
        <v>0</v>
      </c>
    </row>
    <row r="93" spans="1:12" x14ac:dyDescent="0.2">
      <c r="A93">
        <v>2220</v>
      </c>
      <c r="B93">
        <f t="shared" si="0"/>
        <v>2230</v>
      </c>
      <c r="D93" s="38" t="str">
        <f>INDEX(groups[name],MATCH($A93,groups[code],0),1)&amp;" ("&amp;IF($G93="",$E93,"&gt;= "&amp;$G93)&amp;" )"</f>
        <v>Major Electives (&gt;= 18 )</v>
      </c>
      <c r="E93">
        <f t="shared" si="1"/>
        <v>18</v>
      </c>
      <c r="G93">
        <f>IF(AND(plan="",INDEX(groups[reqWIL],MATCH($A93,groups[code],0),1)&lt;&gt;INDEX(groups[reqIS],MATCH($A93,groups[code],0),1)),"",INDEX(IF(plan="WIL",groups[reqWIL],groups[reqIS]),MATCH($A93,groups[code],0),1))</f>
        <v>18</v>
      </c>
      <c r="K93">
        <f t="array" ref="K93">SUM(IFERROR((MMULT(IFERROR(INDEX(grades[isKeep]*1,N(IF(1,MATCH(calculation[[1/1]:[10/3]],IF(NOT(grades[isPlanning]),grades[grade],""),0)))),0),TRANSPOSE(COLUMN(calculation[[#Headers],[1/1]:[10/3]])&gt;0)*1)&gt;0)*calculation[credit]*((calculation[group]&gt;=$A93)*(calculation[group]&lt;$B93)),0))</f>
        <v>0</v>
      </c>
      <c r="L93">
        <f t="array" ref="L93">SUM(IFERROR((MMULT(IFERROR(INDEX(grades[isKeep]*1,N(IF(1,MATCH(calculation[[1/1]:[10/3]],grades[grade],0)))),0),TRANSPOSE(COLUMN(calculation[[#Headers],[1/1]:[10/3]])&gt;0)*1)&gt;0)*calculation[credit]*((calculation[group]&gt;=$A93)*(calculation[group]&lt;$B93)),0))</f>
        <v>0</v>
      </c>
    </row>
    <row r="94" spans="1:12" x14ac:dyDescent="0.2">
      <c r="A94">
        <v>2300</v>
      </c>
      <c r="B94">
        <f t="shared" si="0"/>
        <v>2400</v>
      </c>
      <c r="D94" t="str">
        <f>INDEX(groups[name],MATCH($A94,groups[code],0),1)&amp;" ("&amp;IF($G94="",$E94,"&gt;= "&amp;$G94)&amp;" )"</f>
        <v>Minor (&gt;= 15 )</v>
      </c>
      <c r="E94">
        <f t="shared" si="1"/>
        <v>15</v>
      </c>
      <c r="G94">
        <f>IF(AND(plan="",INDEX(groups[reqWIL],MATCH($A94,groups[code],0),1)&lt;&gt;INDEX(groups[reqIS],MATCH($A94,groups[code],0),1)),"",INDEX(IF(plan="WIL",groups[reqWIL],groups[reqIS]),MATCH($A94,groups[code],0),1))</f>
        <v>15</v>
      </c>
      <c r="K94">
        <f t="array" ref="K94">SUM(IFERROR((MMULT(IFERROR(INDEX(grades[isKeep]*1,N(IF(1,MATCH(calculation[[1/1]:[10/3]],IF(NOT(grades[isPlanning]),grades[grade],""),0)))),0),TRANSPOSE(COLUMN(calculation[[#Headers],[1/1]:[10/3]])&gt;0)*1)&gt;0)*calculation[credit]*((calculation[group]&gt;=$A94)*(calculation[group]&lt;$B94)),0))</f>
        <v>0</v>
      </c>
      <c r="L94">
        <f t="array" ref="L94">SUM(IFERROR((MMULT(IFERROR(INDEX(grades[isKeep]*1,N(IF(1,MATCH(calculation[[1/1]:[10/3]],grades[grade],0)))),0),TRANSPOSE(COLUMN(calculation[[#Headers],[1/1]:[10/3]])&gt;0)*1)&gt;0)*calculation[credit]*((calculation[group]&gt;=$A94)*(calculation[group]&lt;$B94)),0))</f>
        <v>0</v>
      </c>
    </row>
    <row r="95" spans="1:12" x14ac:dyDescent="0.2">
      <c r="A95">
        <v>9000</v>
      </c>
      <c r="B95">
        <f t="shared" si="0"/>
        <v>10000</v>
      </c>
      <c r="D95" s="35" t="str">
        <f>INDEX(groups[name],MATCH($A95,groups[code],0),1)&amp;" ("&amp;IF($G95="",$E95,"&gt;= "&amp;$G95)&amp;" )"</f>
        <v>Free Electives (&gt;= 6 )</v>
      </c>
      <c r="E95">
        <f t="shared" si="1"/>
        <v>6</v>
      </c>
      <c r="G95">
        <f>IF(AND(plan="",INDEX(groups[reqWIL],MATCH($A95,groups[code],0),1)&lt;&gt;INDEX(groups[reqIS],MATCH($A95,groups[code],0),1)),"",INDEX(IF(plan="WIL",groups[reqWIL],groups[reqIS]),MATCH($A95,groups[code],0),1))</f>
        <v>6</v>
      </c>
      <c r="K95">
        <f t="array" ref="K95">SUM(IFERROR((MMULT(IFERROR(INDEX(grades[isKeep]*1,N(IF(1,MATCH(calculation[[1/1]:[10/3]],IF(NOT(grades[isPlanning]),grades[grade],""),0)))),0),TRANSPOSE(COLUMN(calculation[[#Headers],[1/1]:[10/3]])&gt;0)*1)&gt;0)*calculation[credit]*((calculation[group]&gt;=$A95)*(calculation[group]&lt;$B95)),0))</f>
        <v>0</v>
      </c>
      <c r="L95">
        <f t="array" ref="L95">SUM(IFERROR((MMULT(IFERROR(INDEX(grades[isKeep]*1,N(IF(1,MATCH(calculation[[1/1]:[10/3]],grades[grade],0)))),0),TRANSPOSE(COLUMN(calculation[[#Headers],[1/1]:[10/3]])&gt;0)*1)&gt;0)*calculation[credit]*((calculation[group]&gt;=$A95)*(calculation[group]&lt;$B95)),0))</f>
        <v>0</v>
      </c>
    </row>
    <row r="97" spans="1:12" x14ac:dyDescent="0.2">
      <c r="D97" s="24" t="s">
        <v>111</v>
      </c>
    </row>
    <row r="98" spans="1:12" x14ac:dyDescent="0.2">
      <c r="A98">
        <v>2200</v>
      </c>
      <c r="B98">
        <f t="shared" ref="B98:B102" si="2">$A98+VALUE("1"&amp;REPT("0",LEN($A98)-LEN(SUBSTITUTE($A98,"0",""))))</f>
        <v>2300</v>
      </c>
      <c r="D98" s="22" t="str">
        <f>$H98&amp;" (&gt;="&amp;$G98&amp;")"</f>
        <v>300 (&gt;=36)</v>
      </c>
      <c r="E98">
        <f>$G98-$K98</f>
        <v>36</v>
      </c>
      <c r="G98">
        <v>36</v>
      </c>
      <c r="H98">
        <v>300</v>
      </c>
      <c r="K98">
        <f t="array" ref="K98">SUM(IFERROR((MMULT(IFERROR(INDEX(grades[isKeep]*1,N(IF(1,MATCH(calculation[[1/1]:[10/3]],IF(NOT(grades[isPlanning]),grades[grade],""),0)))),0),TRANSPOSE(COLUMN(calculation[[#Headers],[1/1]:[10/3]])&gt;0)*1)&gt;0)*calculation[credit]*((calculation[group]&gt;=$A98)*(calculation[group]&lt;$B98))*(calculation[mode]&gt;=$H98),0))</f>
        <v>0</v>
      </c>
      <c r="L98">
        <f t="array" ref="L98">SUM(IFERROR((MMULT(IFERROR(INDEX(grades[isKeep]*1,N(IF(1,MATCH(calculation[[1/1]:[10/3]],grades[grade],0)))),0),TRANSPOSE(COLUMN(calculation[[#Headers],[1/1]:[10/3]])&gt;0)*1)&gt;0)*calculation[credit]*((calculation[group]&gt;=$A98)*(calculation[group]&lt;$B98))*(calculation[mode]&gt;=$H98),0))</f>
        <v>0</v>
      </c>
    </row>
    <row r="99" spans="1:12" x14ac:dyDescent="0.2">
      <c r="A99">
        <v>2200</v>
      </c>
      <c r="B99">
        <f t="shared" si="2"/>
        <v>2300</v>
      </c>
      <c r="D99" s="22" t="str">
        <f>$H99&amp;" (&gt;="&amp;$G99&amp;")"</f>
        <v>400 (&gt;=18)</v>
      </c>
      <c r="E99">
        <f>$G99-$K99</f>
        <v>18</v>
      </c>
      <c r="G99">
        <v>18</v>
      </c>
      <c r="H99">
        <v>400</v>
      </c>
      <c r="K99" cm="1">
        <f t="array" ref="K99">SUM(IFERROR((MMULT(IFERROR(INDEX(grades[isKeep]*1,N(IF(1,MATCH(calculation[[1/1]:[10/3]],IF(NOT(grades[isPlanning]),grades[grade],""),0)))),0),TRANSPOSE(COLUMN(calculation[[#Headers],[1/1]:[10/3]])&gt;0)*1)&gt;0)*calculation[credit]*((calculation[group]&gt;=$A99)*(calculation[group]&lt;$B99))*(calculation[mode]&gt;=$H99),0))</f>
        <v>0</v>
      </c>
      <c r="L99" cm="1">
        <f t="array" ref="L99">SUM(IFERROR((MMULT(IFERROR(INDEX(grades[isKeep]*1,N(IF(1,MATCH(calculation[[1/1]:[10/3]],grades[grade],0)))),0),TRANSPOSE(COLUMN(calculation[[#Headers],[1/1]:[10/3]])&gt;0)*1)&gt;0)*calculation[credit]*((calculation[group]&gt;=$A99)*(calculation[group]&lt;$B99))*(calculation[mode]&gt;=$H99),0))</f>
        <v>0</v>
      </c>
    </row>
    <row r="101" spans="1:12" x14ac:dyDescent="0.2">
      <c r="D101" s="21" t="s">
        <v>361</v>
      </c>
    </row>
    <row r="102" spans="1:12" x14ac:dyDescent="0.2">
      <c r="A102">
        <v>2220</v>
      </c>
      <c r="B102">
        <f t="shared" si="2"/>
        <v>2230</v>
      </c>
      <c r="D102" s="22" t="str">
        <f>$H102&amp;" (&gt;="&amp;$G102&amp;")"</f>
        <v>400 (&gt;=3)</v>
      </c>
      <c r="E102">
        <f>$G102-$K102</f>
        <v>3</v>
      </c>
      <c r="G102">
        <v>3</v>
      </c>
      <c r="H102">
        <v>400</v>
      </c>
      <c r="K102" cm="1">
        <f t="array" ref="K102">SUM(IFERROR((MMULT(IFERROR(INDEX(grades[isKeep]*1,N(IF(1,MATCH(calculation[[1/1]:[10/3]],IF(NOT(grades[isPlanning]),grades[grade],""),0)))),0),TRANSPOSE(COLUMN(calculation[[#Headers],[1/1]:[10/3]])&gt;0)*1)&gt;0)*calculation[credit]*((calculation[group]&gt;=$A102)*(calculation[group]&lt;$B102))*(calculation[mode]&gt;=$H102),0))</f>
        <v>0</v>
      </c>
      <c r="L102" cm="1">
        <f t="array" ref="L102">SUM(IFERROR((MMULT(IFERROR(INDEX(grades[isKeep]*1,N(IF(1,MATCH(calculation[[1/1]:[10/3]],grades[grade],0)))),0),TRANSPOSE(COLUMN(calculation[[#Headers],[1/1]:[10/3]])&gt;0)*1)&gt;0)*calculation[credit]*((calculation[group]&gt;=$A102)*(calculation[group]&lt;$B102))*(calculation[mode]&gt;=$H102),0))</f>
        <v>0</v>
      </c>
    </row>
    <row r="104" spans="1:12" x14ac:dyDescent="0.2">
      <c r="D104" s="21" t="s">
        <v>359</v>
      </c>
      <c r="E104" s="22"/>
      <c r="F104" s="22"/>
      <c r="G104" s="22"/>
      <c r="H104" s="22"/>
      <c r="I104" s="22"/>
      <c r="J104" s="22"/>
      <c r="K104" s="22">
        <f>K79+K89+K95</f>
        <v>0</v>
      </c>
    </row>
    <row r="105" spans="1:12" x14ac:dyDescent="0.2">
      <c r="D105" s="21" t="s">
        <v>163</v>
      </c>
      <c r="E105" s="22"/>
      <c r="F105" s="22"/>
      <c r="G105" s="22"/>
      <c r="H105" s="22"/>
      <c r="I105" s="22"/>
      <c r="J105" s="22"/>
      <c r="K105" s="22">
        <f>K72</f>
        <v>0</v>
      </c>
    </row>
  </sheetData>
  <sheetProtection algorithmName="SHA-512" hashValue="YKr85geFlLydj23Qu/Syuvr7WU0ksNcQGX98wZEekomiMKCw8XKhDNw/6jMSGRLi7pQZpTwKUwHItgvWQiT+Zw==" saltValue="PPUZxZBt4BnkbbHbdpV9lw==" spinCount="100000" sheet="1" objects="1" scenarios="1"/>
  <phoneticPr fontId="3" type="noConversion"/>
  <conditionalFormatting sqref="A2:AN67">
    <cfRule type="expression" dxfId="41" priority="10">
      <formula>AND($J2&lt;&gt;"",$J2&lt;&gt;plan)</formula>
    </cfRule>
    <cfRule type="expression" dxfId="40" priority="39">
      <formula>($B2=TRUE)</formula>
    </cfRule>
  </conditionalFormatting>
  <conditionalFormatting sqref="D2:D67">
    <cfRule type="expression" dxfId="39" priority="43">
      <formula>(LEFT(D2,3)="&lt;--")</formula>
    </cfRule>
  </conditionalFormatting>
  <conditionalFormatting sqref="E79">
    <cfRule type="dataBar" priority="31">
      <dataBar>
        <cfvo type="num" val="0"/>
        <cfvo type="formula" val="$G$79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9:E95">
    <cfRule type="expression" dxfId="38" priority="7">
      <formula>ISTEXT(E79)</formula>
    </cfRule>
  </conditionalFormatting>
  <conditionalFormatting sqref="E80">
    <cfRule type="dataBar" priority="32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81">
    <cfRule type="dataBar" priority="4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{61D62D5C-E2E2-4DD8-9EB4-5A7F55454C75}</x14:id>
        </ext>
      </extLst>
    </cfRule>
  </conditionalFormatting>
  <conditionalFormatting sqref="E82:E86">
    <cfRule type="dataBar" priority="3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{1EB87A30-5178-4DDA-9B3E-6AEB7891BA00}</x14:id>
        </ext>
      </extLst>
    </cfRule>
  </conditionalFormatting>
  <conditionalFormatting sqref="E87:E88">
    <cfRule type="dataBar" priority="2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{76F905B3-4F3F-4B32-A6D4-8FB87C1F64ED}</x14:id>
        </ext>
      </extLst>
    </cfRule>
  </conditionalFormatting>
  <conditionalFormatting sqref="E89">
    <cfRule type="dataBar" priority="23">
      <dataBar>
        <cfvo type="num" val="0"/>
        <cfvo type="formula" val="$G$89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90">
    <cfRule type="dataBar" priority="22">
      <dataBar>
        <cfvo type="num" val="0"/>
        <cfvo type="formula" val="$G$90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91">
    <cfRule type="dataBar" priority="15">
      <dataBar>
        <cfvo type="num" val="0"/>
        <cfvo type="formula" val="$G$91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92">
    <cfRule type="dataBar" priority="14">
      <dataBar>
        <cfvo type="num" val="0"/>
        <cfvo type="formula" val="$G$92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93">
    <cfRule type="dataBar" priority="13">
      <dataBar>
        <cfvo type="num" val="0"/>
        <cfvo type="formula" val="$G$93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94:E95">
    <cfRule type="dataBar" priority="12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E98">
    <cfRule type="dataBar" priority="18">
      <dataBar>
        <cfvo type="num" val="0"/>
        <cfvo type="formula" val="$G$98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99">
    <cfRule type="dataBar" priority="17">
      <dataBar>
        <cfvo type="num" val="0"/>
        <cfvo type="formula" val="$G$99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E102:E103">
    <cfRule type="dataBar" priority="5">
      <dataBar>
        <cfvo type="num" val="0"/>
        <cfvo type="formula" val="$G$99"/>
        <color rgb="FF638EC6"/>
      </dataBar>
      <extLst>
        <ext xmlns:x14="http://schemas.microsoft.com/office/spreadsheetml/2009/9/main" uri="{B025F937-C7B1-47D3-B67F-A62EFF666E3E}">
          <x14:id>{7F35BB43-BE80-40C0-BB63-D3DB8771398A}</x14:id>
        </ext>
      </extLst>
    </cfRule>
  </conditionalFormatting>
  <conditionalFormatting sqref="K73:L73 K76:L76 K79:L95">
    <cfRule type="expression" dxfId="37" priority="44">
      <formula>(K73&lt;$G73)</formula>
    </cfRule>
  </conditionalFormatting>
  <conditionalFormatting sqref="K98:L99">
    <cfRule type="expression" dxfId="36" priority="36">
      <formula>(K98&lt;$G98)</formula>
    </cfRule>
  </conditionalFormatting>
  <conditionalFormatting sqref="K102:L103">
    <cfRule type="expression" dxfId="35" priority="6">
      <formula>(K102&lt;$G102)</formula>
    </cfRule>
  </conditionalFormatting>
  <conditionalFormatting sqref="K2:AN67">
    <cfRule type="expression" dxfId="34" priority="37">
      <formula>($F2="")</formula>
    </cfRule>
    <cfRule type="expression" dxfId="33" priority="38">
      <formula>EXACT(LEFT(K2,1),"x")</formula>
    </cfRule>
  </conditionalFormatting>
  <dataValidations count="3">
    <dataValidation type="list" allowBlank="1" showInputMessage="1" showErrorMessage="1" sqref="C62:C67" xr:uid="{AEBD0939-2671-473F-A66C-13B22F6B790C}">
      <formula1>courses_list</formula1>
    </dataValidation>
    <dataValidation type="list" allowBlank="1" showInputMessage="1" showErrorMessage="1" sqref="A2:A67" xr:uid="{D7388392-6102-4904-A801-9E5D4DAFFEC8}">
      <formula1>groups_code</formula1>
    </dataValidation>
    <dataValidation type="list" allowBlank="1" showInputMessage="1" showErrorMessage="1" sqref="K2:AN67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61D62D5C-E2E2-4DD8-9EB4-5A7F55454C75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1EB87A30-5178-4DDA-9B3E-6AEB7891BA00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E82:E86</xm:sqref>
        </x14:conditionalFormatting>
        <x14:conditionalFormatting xmlns:xm="http://schemas.microsoft.com/office/excel/2006/main">
          <x14:cfRule type="dataBar" id="{76F905B3-4F3F-4B32-A6D4-8FB87C1F64ED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E87:E88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E89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$G$90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E90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$G$91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E91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$G$92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E92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$G$93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E93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E94:E95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$G$98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$G$99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7F35BB43-BE80-40C0-BB63-D3DB8771398A}">
            <x14:dataBar minLength="0" maxLength="100" border="1" negativeBarBorderColorSameAsPositive="0">
              <x14:cfvo type="num">
                <xm:f>0</xm:f>
              </x14:cfvo>
              <x14:cfvo type="formula">
                <xm:f>$G$99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E102:E103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E0D5F37-3AE6-4597-A856-E8B88BAF1735}">
          <x14:formula1>
            <xm:f>subjects!$A$12:$A$15</xm:f>
          </x14:formula1>
          <xm:sqref>C11</xm:sqref>
        </x14:dataValidation>
        <x14:dataValidation type="list" allowBlank="1" showInputMessage="1" showErrorMessage="1" xr:uid="{B799CA41-84E5-4289-96CB-B2DB5ECDD9E5}">
          <x14:formula1>
            <xm:f>subjects!$Z$2:$Z$6</xm:f>
          </x14:formula1>
          <xm:sqref>C56:C60</xm:sqref>
        </x14:dataValidation>
        <x14:dataValidation type="list" allowBlank="1" showInputMessage="1" showErrorMessage="1" xr:uid="{C372C777-D9A5-4464-BA01-FC869A9DCC68}">
          <x14:formula1>
            <xm:f>subjects!$A$8:$A$9</xm:f>
          </x14:formula1>
          <xm:sqref>C8</xm:sqref>
        </x14:dataValidation>
        <x14:dataValidation type="list" allowBlank="1" showInputMessage="1" showErrorMessage="1" xr:uid="{59C5EF01-0FEF-42FA-8130-D60E820EFB8C}">
          <x14:formula1>
            <xm:f>subjects!$A$24:$A$29</xm:f>
          </x14:formula1>
          <xm:sqref>C17</xm:sqref>
        </x14:dataValidation>
        <x14:dataValidation type="list" allowBlank="1" showInputMessage="1" showErrorMessage="1" xr:uid="{385FF73D-A484-45D5-9FD9-F93365B63E9F}">
          <x14:formula1>
            <xm:f>subjects!$A$34:$A$37</xm:f>
          </x14:formula1>
          <xm:sqref>C22</xm:sqref>
        </x14:dataValidation>
        <x14:dataValidation type="list" allowBlank="1" showInputMessage="1" showErrorMessage="1" xr:uid="{92F6BFAE-B0D0-4BA3-B163-5A39EE942309}">
          <x14:formula1>
            <xm:f>subjects!$A$65:$A$105</xm:f>
          </x14:formula1>
          <xm:sqref>C49:C54</xm:sqref>
        </x14:dataValidation>
        <x14:dataValidation type="list" allowBlank="1" showInputMessage="1" showErrorMessage="1" xr:uid="{EA415EB4-C2A7-4DEF-BB95-905037DCD545}">
          <x14:formula1>
            <xm:f>subjects!$A$19:$A$22</xm:f>
          </x14:formula1>
          <xm:sqref>C15</xm:sqref>
        </x14:dataValidation>
        <x14:dataValidation type="list" allowBlank="1" showInputMessage="1" showErrorMessage="1" xr:uid="{EC0462F2-FA25-42C0-9433-C35E561CA739}">
          <x14:formula1>
            <xm:f>subjects!$A$55:$A$56</xm:f>
          </x14:formula1>
          <xm:sqref>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AK126"/>
  <sheetViews>
    <sheetView topLeftCell="A2" zoomScale="80" zoomScaleNormal="80" workbookViewId="0">
      <selection activeCell="A2" sqref="A2"/>
    </sheetView>
  </sheetViews>
  <sheetFormatPr defaultRowHeight="14.25" x14ac:dyDescent="0.2"/>
  <cols>
    <col min="1" max="1" width="14.5" bestFit="1" customWidth="1"/>
    <col min="2" max="2" width="62" bestFit="1" customWidth="1"/>
    <col min="3" max="3" width="6.5" bestFit="1" customWidth="1"/>
    <col min="7" max="7" width="12.5" bestFit="1" customWidth="1"/>
    <col min="18" max="20" width="8.625" bestFit="1" customWidth="1"/>
    <col min="22" max="22" width="8.625" bestFit="1" customWidth="1"/>
    <col min="24" max="25" width="8.625" bestFit="1" customWidth="1"/>
    <col min="26" max="26" width="10.5" customWidth="1"/>
    <col min="27" max="27" width="14.5" bestFit="1" customWidth="1"/>
    <col min="28" max="37" width="10.5" customWidth="1"/>
  </cols>
  <sheetData>
    <row r="1" spans="1:37" hidden="1" x14ac:dyDescent="0.2">
      <c r="A1" t="s">
        <v>11</v>
      </c>
      <c r="B1" t="s">
        <v>0</v>
      </c>
      <c r="C1" t="s">
        <v>108</v>
      </c>
      <c r="D1" t="s">
        <v>1</v>
      </c>
      <c r="E1" t="s">
        <v>9</v>
      </c>
      <c r="F1" t="s">
        <v>3</v>
      </c>
      <c r="G1" t="s">
        <v>43</v>
      </c>
      <c r="H1" t="s">
        <v>10</v>
      </c>
      <c r="K1" t="s">
        <v>117</v>
      </c>
      <c r="L1" t="s">
        <v>118</v>
      </c>
      <c r="M1" t="s">
        <v>308</v>
      </c>
      <c r="N1" t="s">
        <v>309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310</v>
      </c>
      <c r="AA1" t="s">
        <v>131</v>
      </c>
      <c r="AJ1" t="str" cm="1">
        <f t="array" ref="AJ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AK1" t="str" cm="1">
        <f t="array" ref="AK1">IFERROR(INDEX(subjects[name],SMALL(IF((subjects[mode]&gt;=VALUE(#REF!))*(subjects[mode]&lt;VALUE(#REF!)+VALUE("1"&amp;REPT("0",LEN(#REF!)-LEN(SUBSTITUTE(#REF!,"0","")))))*(subjects[group]&lt;&gt;"")&gt;0,ROW(subjects[name])-ROW(subjects[[#Headers],[name]]),99999),ROW()-ROW(#REF!))),"")</f>
        <v/>
      </c>
    </row>
    <row r="2" spans="1:37" x14ac:dyDescent="0.2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(&gt;=32)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107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 cm="1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 cm="1">
        <f t="array" ref="M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001101</v>
      </c>
      <c r="N2" t="str" cm="1">
        <f t="array" ref="N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009103</v>
      </c>
      <c r="O2" t="str" cm="1">
        <f t="array" ref="O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751100</v>
      </c>
      <c r="P2" t="str" cm="1">
        <f t="array" ref="P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751100</v>
      </c>
      <c r="Q2" t="str" cm="1">
        <f t="array" ref="Q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050104</v>
      </c>
      <c r="R2" t="str" cm="1">
        <f t="array" ref="R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140104</v>
      </c>
      <c r="S2" t="str" cm="1">
        <f t="array" ref="S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>140104</v>
      </c>
      <c r="T2" t="str" cm="1">
        <f t="array" ref="T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057132</v>
      </c>
      <c r="U2" t="str">
        <f t="array" ref="U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013103</v>
      </c>
      <c r="V2" t="str">
        <f t="array" ref="V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013103</v>
      </c>
      <c r="W2" t="str" cm="1">
        <f t="array" ref="W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159101</v>
      </c>
      <c r="X2" t="str">
        <f t="array" ref="X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159101</v>
      </c>
      <c r="Y2" t="str" cm="1">
        <f t="array" ref="Y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159411</v>
      </c>
      <c r="Z2" t="str" cm="1">
        <f t="array" ref="Z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Minor-1</v>
      </c>
      <c r="AA2" t="str">
        <f t="array" ref="AA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37" x14ac:dyDescent="0.2">
      <c r="A3" s="1" t="s">
        <v>313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(&gt;=18)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107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 cm="1">
        <f t="array" ref="M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001102</v>
      </c>
      <c r="N3" t="str" cm="1">
        <f t="array" ref="N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050100</v>
      </c>
      <c r="O3" t="str" cm="1">
        <f t="array" ref="O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201117</v>
      </c>
      <c r="P3" t="str" cm="1">
        <f t="array" ref="P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201117</v>
      </c>
      <c r="Q3" t="str" cm="1">
        <f t="array" ref="Q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011157</v>
      </c>
      <c r="R3" t="str" cm="1">
        <f t="array" ref="R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057132</v>
      </c>
      <c r="S3" t="str" cm="1">
        <f t="array" ref="S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" t="str" cm="1">
        <f t="array" ref="T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057134</v>
      </c>
      <c r="U3" t="str">
        <f t="array" ref="U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V3" t="str">
        <f t="array" ref="V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W3" t="str">
        <f t="array" ref="W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159102</v>
      </c>
      <c r="X3" t="str">
        <f t="array" ref="X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159102</v>
      </c>
      <c r="Y3" t="str">
        <f t="array" ref="Y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159222</v>
      </c>
      <c r="Z3" t="str" cm="1">
        <f t="array" ref="Z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Minor-2</v>
      </c>
      <c r="AA3" t="str">
        <f t="array" ref="AA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37" x14ac:dyDescent="0.2">
      <c r="A4" s="1" t="s">
        <v>314</v>
      </c>
      <c r="B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Required (&gt;=15)</v>
      </c>
      <c r="C4" t="b">
        <v>1</v>
      </c>
      <c r="D4" t="str">
        <f>""</f>
        <v/>
      </c>
      <c r="E4">
        <v>1110</v>
      </c>
      <c r="F4" t="str">
        <f>IF(OR(subjects[[#This Row],[isTitle]]=TRUE,LEFT(subjects[[#This Row],[group]],1)="9"),"",VALUE(MID(subjects[[#This Row],[code]],4,1))*100)</f>
        <v/>
      </c>
      <c r="G4" t="s">
        <v>107</v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 cm="1">
        <f t="array" ref="M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001201</v>
      </c>
      <c r="N4" t="str" cm="1">
        <f t="array" ref="N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176104</v>
      </c>
      <c r="O4" t="str" cm="1">
        <f t="array" ref="O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205105</v>
      </c>
      <c r="P4" t="str" cm="1">
        <f t="array" ref="P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205105</v>
      </c>
      <c r="Q4" t="str" cm="1">
        <f t="array" ref="Q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109115</v>
      </c>
      <c r="R4" t="str" cm="1">
        <f t="array" ref="R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057134</v>
      </c>
      <c r="S4" t="str" cm="1">
        <f t="array" ref="S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" t="str" cm="1">
        <f t="array" ref="T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057135</v>
      </c>
      <c r="U4" t="str">
        <f t="array" ref="U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V4" t="str">
        <f t="array" ref="V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W4" t="str">
        <f t="array" ref="W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159203</v>
      </c>
      <c r="X4" t="str">
        <f t="array" ref="X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159203</v>
      </c>
      <c r="Y4" t="str">
        <f t="array" ref="Y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159302</v>
      </c>
      <c r="Z4" t="str" cm="1">
        <f t="array" ref="Z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Minor-3</v>
      </c>
      <c r="AA4" t="str">
        <f t="array" ref="AA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37" x14ac:dyDescent="0.2">
      <c r="A5" s="36" t="s">
        <v>14</v>
      </c>
      <c r="B5" s="2" t="s">
        <v>15</v>
      </c>
      <c r="D5">
        <v>3</v>
      </c>
      <c r="E5" s="1">
        <v>1110</v>
      </c>
      <c r="F5">
        <f>IF(OR(subjects[[#This Row],[isTitle]]=TRUE,LEFT(subjects[[#This Row],[group]],1)="9"),"",VALUE(MID(subjects[[#This Row],[code]],4,1))*100)</f>
        <v>100</v>
      </c>
      <c r="G5" t="s">
        <v>41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001202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001202</v>
      </c>
      <c r="M5" t="str" cm="1">
        <f t="array" ref="M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001202</v>
      </c>
      <c r="N5" t="str" cm="1">
        <f t="array" ref="N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702101</v>
      </c>
      <c r="O5" t="str" cm="1">
        <f t="array" ref="O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206100</v>
      </c>
      <c r="P5" t="str" cm="1">
        <f t="array" ref="P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206100</v>
      </c>
      <c r="Q5" t="str" cm="1">
        <f t="array" ref="Q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201114</v>
      </c>
      <c r="R5" t="str" cm="1">
        <f t="array" ref="R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057135</v>
      </c>
      <c r="S5" t="str" cm="1">
        <f t="array" ref="S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" t="str" cm="1">
        <f t="array" ref="T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>359204</v>
      </c>
      <c r="U5" t="str">
        <f t="array" ref="U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159262</v>
      </c>
      <c r="V5" t="str">
        <f t="array" ref="V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159262</v>
      </c>
      <c r="W5" t="str">
        <f t="array" ref="W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159204</v>
      </c>
      <c r="X5" t="str">
        <f t="array" ref="X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159204</v>
      </c>
      <c r="Y5" t="str">
        <f t="array" ref="Y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159304</v>
      </c>
      <c r="Z5" t="str" cm="1">
        <f t="array" ref="Z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Minor-4</v>
      </c>
      <c r="AA5" t="str">
        <f t="array" ref="AA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37" x14ac:dyDescent="0.2">
      <c r="A6" s="36" t="s">
        <v>16</v>
      </c>
      <c r="B6" s="2" t="s">
        <v>17</v>
      </c>
      <c r="D6">
        <v>3</v>
      </c>
      <c r="E6">
        <v>1110</v>
      </c>
      <c r="F6">
        <f>IF(OR(subjects[[#This Row],[isTitle]]=TRUE,LEFT(subjects[[#This Row],[group]],1)="9"),"",VALUE(MID(subjects[[#This Row],[code]],4,1))*100)</f>
        <v>100</v>
      </c>
      <c r="G6" t="s">
        <v>41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6" t="str" cm="1">
        <f t="array" ref="M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001224</v>
      </c>
      <c r="N6" t="str" cm="1">
        <f t="array" ref="N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" t="str" cm="1">
        <f t="array" ref="O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207109</v>
      </c>
      <c r="P6" t="str" cm="1">
        <f t="array" ref="P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>207109</v>
      </c>
      <c r="Q6" t="str" cm="1">
        <f t="array" ref="Q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703103</v>
      </c>
      <c r="R6" t="str" cm="1">
        <f t="array" ref="R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>359204</v>
      </c>
      <c r="S6" t="str" cm="1">
        <f t="array" ref="S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" t="str" cm="1">
        <f t="array" ref="T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" t="str">
        <f t="array" ref="U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176101</v>
      </c>
      <c r="V6" t="str">
        <f t="array" ref="V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176101</v>
      </c>
      <c r="W6" t="str">
        <f t="array" ref="W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159221</v>
      </c>
      <c r="X6" t="str">
        <f t="array" ref="X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159221</v>
      </c>
      <c r="Y6" t="str">
        <f t="array" ref="Y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159305</v>
      </c>
      <c r="Z6" t="str" cm="1">
        <f t="array" ref="Z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>Minor-5</v>
      </c>
      <c r="AA6" t="str">
        <f t="array" ref="AA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37" x14ac:dyDescent="0.2">
      <c r="A7" s="36" t="s">
        <v>18</v>
      </c>
      <c r="B7" s="2" t="s">
        <v>19</v>
      </c>
      <c r="D7">
        <v>3</v>
      </c>
      <c r="E7">
        <v>1110</v>
      </c>
      <c r="F7">
        <f>IF(OR(subjects[[#This Row],[isTitle]]=TRUE,LEFT(subjects[[#This Row],[group]],1)="9"),"",VALUE(MID(subjects[[#This Row],[code]],4,1))*100)</f>
        <v>200</v>
      </c>
      <c r="G7" t="s">
        <v>41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7" t="str" cm="1">
        <f t="array" ref="M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204100</v>
      </c>
      <c r="N7" t="str" cm="1">
        <f t="array" ref="N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" t="str" cm="1">
        <f t="array" ref="O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050104</v>
      </c>
      <c r="P7" t="str" cm="1">
        <f t="array" ref="P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" t="str" cm="1">
        <f t="array" ref="Q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>851103</v>
      </c>
      <c r="R7" t="str" cm="1">
        <f t="array" ref="R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" t="str" cm="1">
        <f t="array" ref="S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" t="str" cm="1">
        <f t="array" ref="T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" t="str">
        <f t="array" ref="U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208270</v>
      </c>
      <c r="V7" t="str">
        <f t="array" ref="V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208270</v>
      </c>
      <c r="W7" t="str">
        <f t="array" ref="W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159303</v>
      </c>
      <c r="X7" t="str">
        <f t="array" ref="X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159303</v>
      </c>
      <c r="Y7" t="str">
        <f t="array" ref="Y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159334</v>
      </c>
      <c r="Z7" t="str" cm="1">
        <f t="array" ref="Z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" t="str">
        <f t="array" ref="AA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37" x14ac:dyDescent="0.2">
      <c r="A8" s="36" t="s">
        <v>311</v>
      </c>
      <c r="B8" s="2" t="s">
        <v>312</v>
      </c>
      <c r="D8">
        <v>3</v>
      </c>
      <c r="E8">
        <v>1110</v>
      </c>
      <c r="F8">
        <f>IF(OR(subjects[[#This Row],[isTitle]]=TRUE,LEFT(subjects[[#This Row],[group]],1)="9"),"",VALUE(MID(subjects[[#This Row],[code]],4,1))*100)</f>
        <v>200</v>
      </c>
      <c r="G8" t="s">
        <v>41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009103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009103</v>
      </c>
      <c r="M8" t="str" cm="1">
        <f t="array" ref="M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" t="str" cm="1">
        <f t="array" ref="N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" t="str" cm="1">
        <f t="array" ref="O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011157</v>
      </c>
      <c r="P8" t="str" cm="1">
        <f t="array" ref="P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" t="str" cm="1">
        <f t="array" ref="Q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" t="str" cm="1">
        <f t="array" ref="R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" t="str" cm="1">
        <f t="array" ref="S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" t="str" cm="1">
        <f t="array" ref="T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" t="str">
        <f t="array" ref="U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V8" t="str">
        <f t="array" ref="V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" t="str">
        <f t="array" ref="W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159331</v>
      </c>
      <c r="X8" t="str">
        <f t="array" ref="X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159331</v>
      </c>
      <c r="Y8" t="str">
        <f t="array" ref="Y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159403</v>
      </c>
      <c r="Z8" t="str" cm="1">
        <f t="array" ref="Z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" t="str">
        <f t="array" ref="AA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37" x14ac:dyDescent="0.2">
      <c r="A9" s="36" t="s">
        <v>144</v>
      </c>
      <c r="B9" s="2" t="s">
        <v>145</v>
      </c>
      <c r="D9">
        <v>3</v>
      </c>
      <c r="E9">
        <v>1110</v>
      </c>
      <c r="F9">
        <f>IF(OR(subjects[[#This Row],[isTitle]]=TRUE,LEFT(subjects[[#This Row],[group]],1)="9"),"",VALUE(MID(subjects[[#This Row],[code]],4,1))*100)</f>
        <v>200</v>
      </c>
      <c r="G9" t="s">
        <v>41</v>
      </c>
      <c r="H9" t="str">
        <f>""</f>
        <v/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050100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050100</v>
      </c>
      <c r="M9" t="str" cm="1">
        <f t="array" ref="M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" t="str" cm="1">
        <f t="array" ref="N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" t="str" cm="1">
        <f t="array" ref="O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109115</v>
      </c>
      <c r="P9" t="str" cm="1">
        <f t="array" ref="P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" t="str" cm="1">
        <f t="array" ref="Q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" t="str" cm="1">
        <f t="array" ref="R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" t="str" cm="1">
        <f t="array" ref="S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" t="str" cm="1">
        <f t="array" ref="T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" t="str">
        <f t="array" ref="U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159102</v>
      </c>
      <c r="V9" t="str">
        <f t="array" ref="V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" t="str">
        <f t="array" ref="W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159333</v>
      </c>
      <c r="X9" t="str">
        <f t="array" ref="X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159333</v>
      </c>
      <c r="Y9" t="str">
        <f t="array" ref="Y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159431</v>
      </c>
      <c r="Z9" t="str" cm="1">
        <f t="array" ref="Z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" t="str">
        <f t="array" ref="AA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37" x14ac:dyDescent="0.2">
      <c r="A10" s="36" t="s">
        <v>114</v>
      </c>
      <c r="B10" s="2" t="s">
        <v>115</v>
      </c>
      <c r="D10">
        <v>3</v>
      </c>
      <c r="E10">
        <v>1110</v>
      </c>
      <c r="F10">
        <f>IF(OR(subjects[[#This Row],[isTitle]]=TRUE,LEFT(subjects[[#This Row],[group]],1)="9"),"",VALUE(MID(subjects[[#This Row],[code]],4,1))*100)</f>
        <v>100</v>
      </c>
      <c r="G10" t="s">
        <v>41</v>
      </c>
      <c r="H10" t="str">
        <f>""</f>
        <v/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176104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176104</v>
      </c>
      <c r="M10" t="str" cm="1">
        <f t="array" ref="M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" t="str" cm="1">
        <f t="array" ref="N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" t="str" cm="1">
        <f t="array" ref="O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201114</v>
      </c>
      <c r="P10" t="str" cm="1">
        <f t="array" ref="P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" t="str" cm="1">
        <f t="array" ref="Q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" t="str" cm="1">
        <f t="array" ref="R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" t="str" cm="1">
        <f t="array" ref="S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" t="str" cm="1">
        <f t="array" ref="T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" t="str">
        <f t="array" ref="U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159203</v>
      </c>
      <c r="V10" t="str">
        <f t="array" ref="V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" t="str">
        <f t="array" ref="W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159411</v>
      </c>
      <c r="X10" t="str">
        <f t="array" ref="X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159361</v>
      </c>
      <c r="Y10" t="str">
        <f t="array" ref="Y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159435</v>
      </c>
      <c r="Z10" t="str" cm="1">
        <f t="array" ref="Z1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" t="str">
        <f t="array" ref="AA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37" x14ac:dyDescent="0.2">
      <c r="A11" s="1" t="s">
        <v>321</v>
      </c>
      <c r="B1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Elective (&gt;=3)</v>
      </c>
      <c r="C11" t="b">
        <v>1</v>
      </c>
      <c r="D11" t="str">
        <f>""</f>
        <v/>
      </c>
      <c r="E11">
        <v>1120</v>
      </c>
      <c r="F11" t="str">
        <f>IF(OR(subjects[[#This Row],[isTitle]]=TRUE,LEFT(subjects[[#This Row],[group]],1)="9"),"",VALUE(MID(subjects[[#This Row],[code]],4,1))*100)</f>
        <v/>
      </c>
      <c r="G11" t="s">
        <v>107</v>
      </c>
      <c r="H11" t="str">
        <f>""</f>
        <v/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702101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702101</v>
      </c>
      <c r="M11" t="str" cm="1">
        <f t="array" ref="M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" t="str" cm="1">
        <f t="array" ref="N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" t="str" cm="1">
        <f t="array" ref="O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703103</v>
      </c>
      <c r="P11" t="str" cm="1">
        <f t="array" ref="P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" t="str" cm="1">
        <f t="array" ref="Q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" t="str" cm="1">
        <f t="array" ref="R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" t="str" cm="1">
        <f t="array" ref="S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" t="str" cm="1">
        <f t="array" ref="T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" t="str">
        <f t="array" ref="U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159204</v>
      </c>
      <c r="V11" t="str">
        <f t="array" ref="V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" t="str">
        <f t="array" ref="W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159361</v>
      </c>
      <c r="X11" t="str">
        <f t="array" ref="X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159421</v>
      </c>
      <c r="Y11" t="str">
        <f t="array" ref="Y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160343</v>
      </c>
      <c r="Z11" t="str" cm="1">
        <f t="array" ref="Z1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" t="str">
        <f t="array" ref="AA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37" x14ac:dyDescent="0.2">
      <c r="A12" s="1" t="s">
        <v>315</v>
      </c>
      <c r="B12" t="s">
        <v>318</v>
      </c>
      <c r="D12">
        <v>3</v>
      </c>
      <c r="E12">
        <v>1120</v>
      </c>
      <c r="F12">
        <f>IF(OR(subjects[[#This Row],[isTitle]]=TRUE,LEFT(subjects[[#This Row],[group]],1)="9"),"",VALUE(MID(subjects[[#This Row],[code]],4,1))*100)</f>
        <v>100</v>
      </c>
      <c r="G12" t="s">
        <v>41</v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751100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2" t="str" cm="1">
        <f t="array" ref="M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2" t="str" cm="1">
        <f t="array" ref="N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2" t="str" cm="1">
        <f t="array" ref="O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>851103</v>
      </c>
      <c r="P12" t="str" cm="1">
        <f t="array" ref="P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2" t="str" cm="1">
        <f t="array" ref="Q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2" t="str" cm="1">
        <f t="array" ref="R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2" t="str" cm="1">
        <f t="array" ref="S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2" t="str" cm="1">
        <f t="array" ref="T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2" t="str">
        <f t="array" ref="U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159221</v>
      </c>
      <c r="V12" t="str">
        <f t="array" ref="V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2" t="str">
        <f t="array" ref="W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159421</v>
      </c>
      <c r="X12" t="str">
        <f t="array" ref="X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159434</v>
      </c>
      <c r="Y12" t="str">
        <f t="array" ref="Y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159311</v>
      </c>
      <c r="Z12" t="str" cm="1">
        <f t="array" ref="Z1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2" t="str">
        <f t="array" ref="AA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37" x14ac:dyDescent="0.2">
      <c r="A13" s="1" t="s">
        <v>174</v>
      </c>
      <c r="B13" t="s">
        <v>175</v>
      </c>
      <c r="D13">
        <v>3</v>
      </c>
      <c r="E13">
        <v>1120</v>
      </c>
      <c r="F13">
        <f>IF(OR(subjects[[#This Row],[isTitle]]=TRUE,LEFT(subjects[[#This Row],[group]],1)="9"),"",VALUE(MID(subjects[[#This Row],[code]],4,1))*100)</f>
        <v>100</v>
      </c>
      <c r="G13" t="s">
        <v>41</v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201117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3" t="str" cm="1">
        <f t="array" ref="M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3" t="str" cm="1">
        <f t="array" ref="N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3" t="str" cm="1">
        <f t="array" ref="O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3" t="str" cm="1">
        <f t="array" ref="P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3" t="str" cm="1">
        <f t="array" ref="Q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3" t="str" cm="1">
        <f t="array" ref="R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3" t="str" cm="1">
        <f t="array" ref="S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3" t="str" cm="1">
        <f t="array" ref="T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3" t="str">
        <f t="array" ref="U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159303</v>
      </c>
      <c r="V13" t="str">
        <f t="array" ref="V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3" t="str">
        <f t="array" ref="W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159434</v>
      </c>
      <c r="X13" t="str">
        <f t="array" ref="X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159481</v>
      </c>
      <c r="Y13" t="str">
        <f t="array" ref="Y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159321</v>
      </c>
      <c r="Z13" t="str" cm="1">
        <f t="array" ref="Z1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3" t="str">
        <f t="array" ref="AA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37" x14ac:dyDescent="0.2">
      <c r="A14" s="1" t="s">
        <v>316</v>
      </c>
      <c r="B14" t="s">
        <v>319</v>
      </c>
      <c r="D14">
        <v>3</v>
      </c>
      <c r="E14">
        <v>1120</v>
      </c>
      <c r="F14">
        <f>IF(OR(subjects[[#This Row],[isTitle]]=TRUE,LEFT(subjects[[#This Row],[group]],1)="9"),"",VALUE(MID(subjects[[#This Row],[code]],4,1))*100)</f>
        <v>100</v>
      </c>
      <c r="G14" t="s">
        <v>41</v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205105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4" t="str" cm="1">
        <f t="array" ref="M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4" t="str" cm="1">
        <f t="array" ref="N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4" t="str" cm="1">
        <f t="array" ref="O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4" t="str" cm="1">
        <f t="array" ref="P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4" t="str" cm="1">
        <f t="array" ref="Q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4" t="str" cm="1">
        <f t="array" ref="R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4" t="str" cm="1">
        <f t="array" ref="S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4" t="str" cm="1">
        <f t="array" ref="T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4" t="str">
        <f t="array" ref="U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159331</v>
      </c>
      <c r="V14" t="str">
        <f t="array" ref="V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4" t="str">
        <f t="array" ref="W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159481</v>
      </c>
      <c r="X14" t="str">
        <f t="array" ref="X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159490</v>
      </c>
      <c r="Y14" t="str">
        <f t="array" ref="Y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159351</v>
      </c>
      <c r="Z14" t="str" cm="1">
        <f t="array" ref="Z1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4" t="str">
        <f t="array" ref="AA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37" x14ac:dyDescent="0.2">
      <c r="A15" s="1" t="s">
        <v>317</v>
      </c>
      <c r="B15" t="s">
        <v>320</v>
      </c>
      <c r="D15">
        <v>3</v>
      </c>
      <c r="E15">
        <v>1120</v>
      </c>
      <c r="F15">
        <f>IF(OR(subjects[[#This Row],[isTitle]]=TRUE,LEFT(subjects[[#This Row],[group]],1)="9"),"",VALUE(MID(subjects[[#This Row],[code]],4,1))*100)</f>
        <v>100</v>
      </c>
      <c r="G15" t="s">
        <v>41</v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206100</v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 cm="1">
        <f t="array" ref="M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5" t="str" cm="1">
        <f t="array" ref="N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5" t="str" cm="1">
        <f t="array" ref="O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5" t="str" cm="1">
        <f t="array" ref="P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5" t="str" cm="1">
        <f t="array" ref="Q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5" t="str" cm="1">
        <f t="array" ref="R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5" t="str" cm="1">
        <f t="array" ref="S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5" t="str" cm="1">
        <f t="array" ref="T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5" t="str">
        <f t="array" ref="U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159333</v>
      </c>
      <c r="V15" t="str">
        <f t="array" ref="V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5" t="str">
        <f t="array" ref="W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159490</v>
      </c>
      <c r="X15" t="str">
        <f t="array" ref="X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160413</v>
      </c>
      <c r="Y15" t="str">
        <f t="array" ref="Y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159352</v>
      </c>
      <c r="Z15" t="str" cm="1">
        <f t="array" ref="Z1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5" t="str">
        <f t="array" ref="AA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37" x14ac:dyDescent="0.2">
      <c r="A16" s="1" t="s">
        <v>322</v>
      </c>
      <c r="B1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(&gt;=9)</v>
      </c>
      <c r="C16" t="b">
        <v>1</v>
      </c>
      <c r="D16" t="str">
        <f>""</f>
        <v/>
      </c>
      <c r="E16">
        <v>1200</v>
      </c>
      <c r="F16" t="str">
        <f>IF(OR(subjects[[#This Row],[isTitle]]=TRUE,LEFT(subjects[[#This Row],[group]],1)="9"),"",VALUE(MID(subjects[[#This Row],[code]],4,1))*100)</f>
        <v/>
      </c>
      <c r="G16" t="s">
        <v>107</v>
      </c>
      <c r="H16" t="str">
        <f>""</f>
        <v/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207109</v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 cm="1">
        <f t="array" ref="M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6" t="str" cm="1">
        <f t="array" ref="N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6" t="str" cm="1">
        <f t="array" ref="O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6" t="str" cm="1">
        <f t="array" ref="P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6" t="str" cm="1">
        <f t="array" ref="Q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6" t="str" cm="1">
        <f t="array" ref="R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6" t="str" cm="1">
        <f t="array" ref="S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6" t="str" cm="1">
        <f t="array" ref="T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6" t="str">
        <f t="array" ref="U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159411</v>
      </c>
      <c r="V16" t="str">
        <f t="array" ref="V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6" t="str">
        <f t="array" ref="W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160413</v>
      </c>
      <c r="X16" t="str">
        <f t="array" ref="X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164200</v>
      </c>
      <c r="Y16" t="str">
        <f t="array" ref="Y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159353</v>
      </c>
      <c r="Z16" t="str" cm="1">
        <f t="array" ref="Z1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6" t="str">
        <f t="array" ref="AA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7" x14ac:dyDescent="0.2">
      <c r="A17" s="1" t="s">
        <v>323</v>
      </c>
      <c r="B1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Required (&gt;=6)</v>
      </c>
      <c r="C17" t="b">
        <v>1</v>
      </c>
      <c r="D17" t="str">
        <f>""</f>
        <v/>
      </c>
      <c r="E17">
        <v>1210</v>
      </c>
      <c r="F17" t="str">
        <f>IF(OR(subjects[[#This Row],[isTitle]]=TRUE,LEFT(subjects[[#This Row],[group]],1)="9"),"",VALUE(MID(subjects[[#This Row],[code]],4,1))*100)</f>
        <v/>
      </c>
      <c r="G17" t="s">
        <v>107</v>
      </c>
      <c r="H17" t="str">
        <f>""</f>
        <v/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050104</v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 cm="1">
        <f t="array" ref="M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7" t="str" cm="1">
        <f t="array" ref="N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7" t="str" cm="1">
        <f t="array" ref="O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7" t="str" cm="1">
        <f t="array" ref="P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7" t="str" cm="1">
        <f t="array" ref="Q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7" t="str" cm="1">
        <f t="array" ref="R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7" t="str" cm="1">
        <f t="array" ref="S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7" t="str" cm="1">
        <f t="array" ref="T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7" t="str">
        <f t="array" ref="U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159361</v>
      </c>
      <c r="V17" t="str">
        <f t="array" ref="V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7" t="str">
        <f t="array" ref="W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164200</v>
      </c>
      <c r="X17" t="str">
        <f t="array" ref="X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7" t="str">
        <f t="array" ref="Y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159354</v>
      </c>
      <c r="Z17" t="str" cm="1">
        <f t="array" ref="Z1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7" t="str">
        <f t="array" ref="AA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7" x14ac:dyDescent="0.2">
      <c r="A18" s="36" t="s">
        <v>181</v>
      </c>
      <c r="B18" s="2" t="s">
        <v>184</v>
      </c>
      <c r="D18">
        <v>3</v>
      </c>
      <c r="E18">
        <v>1210</v>
      </c>
      <c r="F18">
        <f>IF(OR(subjects[[#This Row],[isTitle]]=TRUE,LEFT(subjects[[#This Row],[group]],1)="9"),"",VALUE(MID(subjects[[#This Row],[code]],4,1))*100)</f>
        <v>100</v>
      </c>
      <c r="G18" t="s">
        <v>41</v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011157</v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 cm="1">
        <f t="array" ref="M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8" t="str" cm="1">
        <f t="array" ref="N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8" t="str" cm="1">
        <f t="array" ref="O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8" t="str" cm="1">
        <f t="array" ref="P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8" t="str" cm="1">
        <f t="array" ref="Q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8" t="str" cm="1">
        <f t="array" ref="R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8" t="str" cm="1">
        <f t="array" ref="S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8" t="str" cm="1">
        <f t="array" ref="T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8" t="str">
        <f t="array" ref="U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159421</v>
      </c>
      <c r="V18" t="str">
        <f t="array" ref="V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8" t="str">
        <f t="array" ref="W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159222</v>
      </c>
      <c r="X18" t="str">
        <f t="array" ref="X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8" t="str">
        <f t="array" ref="Y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159356</v>
      </c>
      <c r="Z18" t="str" cm="1">
        <f t="array" ref="Z1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8" t="str">
        <f t="array" ref="AA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7" x14ac:dyDescent="0.2">
      <c r="A19" s="36" t="s">
        <v>176</v>
      </c>
      <c r="B19" s="2" t="s">
        <v>178</v>
      </c>
      <c r="D19">
        <v>3</v>
      </c>
      <c r="E19">
        <v>1210</v>
      </c>
      <c r="F19">
        <f>IF(OR(subjects[[#This Row],[isTitle]]=TRUE,LEFT(subjects[[#This Row],[group]],1)="9"),"",VALUE(MID(subjects[[#This Row],[code]],4,1))*100)</f>
        <v>100</v>
      </c>
      <c r="G19" t="s">
        <v>41</v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109115</v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 cm="1">
        <f t="array" ref="M1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9" t="str" cm="1">
        <f t="array" ref="N1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9" t="str" cm="1">
        <f t="array" ref="O1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9" t="str" cm="1">
        <f t="array" ref="P1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9" t="str" cm="1">
        <f t="array" ref="Q1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9" t="str" cm="1">
        <f t="array" ref="R1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9" t="str" cm="1">
        <f t="array" ref="S1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9" t="str" cm="1">
        <f t="array" ref="T1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9" t="str">
        <f t="array" ref="U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159434</v>
      </c>
      <c r="V19" t="str">
        <f t="array" ref="V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9" t="str">
        <f t="array" ref="W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159302</v>
      </c>
      <c r="X19" t="str">
        <f t="array" ref="X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9" t="str">
        <f t="array" ref="Y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159424</v>
      </c>
      <c r="Z19" t="str" cm="1">
        <f t="array" ref="Z1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9" t="str">
        <f t="array" ref="AA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7" x14ac:dyDescent="0.2">
      <c r="A20" s="36" t="s">
        <v>362</v>
      </c>
      <c r="B20" s="2" t="s">
        <v>365</v>
      </c>
      <c r="D20">
        <v>3</v>
      </c>
      <c r="E20">
        <v>1210</v>
      </c>
      <c r="F20">
        <f>IF(OR(subjects[[#This Row],[isTitle]]=TRUE,LEFT(subjects[[#This Row],[group]],1)="9"),"",VALUE(MID(subjects[[#This Row],[code]],4,1))*100)</f>
        <v>100</v>
      </c>
      <c r="G20" t="s">
        <v>41</v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201114</v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 cm="1">
        <f t="array" ref="M2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0" t="str" cm="1">
        <f t="array" ref="N2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0" t="str" cm="1">
        <f t="array" ref="O2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0" t="str" cm="1">
        <f t="array" ref="P2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0" t="str" cm="1">
        <f t="array" ref="Q2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0" t="str" cm="1">
        <f t="array" ref="R2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0" t="str" cm="1">
        <f t="array" ref="S2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0" t="str" cm="1">
        <f t="array" ref="T2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0" t="str">
        <f t="array" ref="U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159481</v>
      </c>
      <c r="V20" t="str">
        <f t="array" ref="V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0" t="str">
        <f t="array" ref="W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159304</v>
      </c>
      <c r="X20" t="str">
        <f t="array" ref="X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0" t="str">
        <f t="array" ref="Y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159432</v>
      </c>
      <c r="Z20" t="str" cm="1">
        <f t="array" ref="Z2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0" t="str">
        <f t="array" ref="AA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7" x14ac:dyDescent="0.2">
      <c r="A21" s="36" t="s">
        <v>363</v>
      </c>
      <c r="B21" s="2" t="s">
        <v>366</v>
      </c>
      <c r="D21">
        <v>3</v>
      </c>
      <c r="E21">
        <v>1210</v>
      </c>
      <c r="F21">
        <f>IF(OR(subjects[[#This Row],[isTitle]]=TRUE,LEFT(subjects[[#This Row],[group]],1)="9"),"",VALUE(MID(subjects[[#This Row],[code]],4,1))*100)</f>
        <v>100</v>
      </c>
      <c r="G21" t="s">
        <v>41</v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703103</v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 cm="1">
        <f t="array" ref="M2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1" t="str" cm="1">
        <f t="array" ref="N2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1" t="str" cm="1">
        <f t="array" ref="O2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1" t="str" cm="1">
        <f t="array" ref="P2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1" t="str" cm="1">
        <f t="array" ref="Q2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1" t="str" cm="1">
        <f t="array" ref="R2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1" t="str" cm="1">
        <f t="array" ref="S2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1" t="str" cm="1">
        <f t="array" ref="T2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1" t="str">
        <f t="array" ref="U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159490</v>
      </c>
      <c r="V21" t="str">
        <f t="array" ref="V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1" t="str">
        <f t="array" ref="W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159305</v>
      </c>
      <c r="X21" t="str">
        <f t="array" ref="X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1" t="str">
        <f t="array" ref="Y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159451</v>
      </c>
      <c r="Z21" t="str" cm="1">
        <f t="array" ref="Z2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1" t="str">
        <f t="array" ref="AA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7" x14ac:dyDescent="0.2">
      <c r="A22" s="36" t="s">
        <v>364</v>
      </c>
      <c r="B22" s="2" t="s">
        <v>367</v>
      </c>
      <c r="D22">
        <v>3</v>
      </c>
      <c r="E22">
        <v>1210</v>
      </c>
      <c r="F22">
        <f>IF(OR(subjects[[#This Row],[isTitle]]=TRUE,LEFT(subjects[[#This Row],[group]],1)="9"),"",VALUE(MID(subjects[[#This Row],[code]],4,1))*100)</f>
        <v>100</v>
      </c>
      <c r="G22" t="s">
        <v>41</v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851103</v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 cm="1">
        <f t="array" ref="M2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2" t="str" cm="1">
        <f t="array" ref="N2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2" t="str" cm="1">
        <f t="array" ref="O2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2" t="str" cm="1">
        <f t="array" ref="P2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2" t="str" cm="1">
        <f t="array" ref="Q2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2" t="str" cm="1">
        <f t="array" ref="R2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2" t="str" cm="1">
        <f t="array" ref="S2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2" t="str" cm="1">
        <f t="array" ref="T2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2" t="str">
        <f t="array" ref="U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160413</v>
      </c>
      <c r="V22" t="str">
        <f t="array" ref="V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2" t="str">
        <f t="array" ref="W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159334</v>
      </c>
      <c r="X22" t="str">
        <f t="array" ref="X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2" t="str">
        <f t="array" ref="Y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159454</v>
      </c>
      <c r="Z22" t="str" cm="1">
        <f t="array" ref="Z2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2" t="str">
        <f t="array" ref="AA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7" x14ac:dyDescent="0.2">
      <c r="A23" s="1" t="s">
        <v>324</v>
      </c>
      <c r="B2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- Elective (&gt;=3)</v>
      </c>
      <c r="C23" t="b">
        <v>1</v>
      </c>
      <c r="D23" t="str">
        <f>""</f>
        <v/>
      </c>
      <c r="E23">
        <v>1220</v>
      </c>
      <c r="F23" t="str">
        <f>IF(OR(subjects[[#This Row],[isTitle]]=TRUE,LEFT(subjects[[#This Row],[group]],1)="9"),"",VALUE(MID(subjects[[#This Row],[code]],4,1))*100)</f>
        <v/>
      </c>
      <c r="G23" t="s">
        <v>107</v>
      </c>
      <c r="H23" t="str">
        <f>""</f>
        <v/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 cm="1">
        <f t="array" ref="M2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3" t="str" cm="1">
        <f t="array" ref="N2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3" t="str" cm="1">
        <f t="array" ref="O2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3" t="str" cm="1">
        <f t="array" ref="P2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3" t="str" cm="1">
        <f t="array" ref="Q2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3" t="str" cm="1">
        <f t="array" ref="R2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3" t="str" cm="1">
        <f t="array" ref="S2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3" t="str" cm="1">
        <f t="array" ref="T2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3" t="str">
        <f t="array" ref="U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164200</v>
      </c>
      <c r="V23" t="str">
        <f t="array" ref="V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3" t="str">
        <f t="array" ref="W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159403</v>
      </c>
      <c r="X23" t="str">
        <f t="array" ref="X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3" t="str">
        <f t="array" ref="Y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159455</v>
      </c>
      <c r="Z23" t="str" cm="1">
        <f t="array" ref="Z2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3" t="str">
        <f t="array" ref="AA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7" x14ac:dyDescent="0.2">
      <c r="A24" s="1" t="s">
        <v>177</v>
      </c>
      <c r="B24" t="s">
        <v>179</v>
      </c>
      <c r="D24">
        <v>3</v>
      </c>
      <c r="E24">
        <v>1220</v>
      </c>
      <c r="F24">
        <f>IF(OR(subjects[[#This Row],[isTitle]]=TRUE,LEFT(subjects[[#This Row],[group]],1)="9"),"",VALUE(MID(subjects[[#This Row],[code]],4,1))*100)</f>
        <v>100</v>
      </c>
      <c r="G24" t="s">
        <v>41</v>
      </c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057132</v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 cm="1">
        <f t="array" ref="M2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4" t="str" cm="1">
        <f t="array" ref="N2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4" t="str" cm="1">
        <f t="array" ref="O2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4" t="str" cm="1">
        <f t="array" ref="P2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4" t="str" cm="1">
        <f t="array" ref="Q2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4" t="str" cm="1">
        <f t="array" ref="R2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4" t="str" cm="1">
        <f t="array" ref="S2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4" t="str" cm="1">
        <f t="array" ref="T2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4" t="str">
        <f t="array" ref="U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159222</v>
      </c>
      <c r="V24" t="str">
        <f t="array" ref="V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4" t="str">
        <f t="array" ref="W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159431</v>
      </c>
      <c r="X24" t="str">
        <f t="array" ref="X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4" t="str">
        <f t="array" ref="Y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159362</v>
      </c>
      <c r="Z24" t="str" cm="1">
        <f t="array" ref="Z2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4" t="str">
        <f t="array" ref="AA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7" x14ac:dyDescent="0.2">
      <c r="A25" s="1" t="s">
        <v>180</v>
      </c>
      <c r="B25" t="s">
        <v>183</v>
      </c>
      <c r="D25">
        <v>3</v>
      </c>
      <c r="E25">
        <v>1220</v>
      </c>
      <c r="F25">
        <f>IF(OR(subjects[[#This Row],[isTitle]]=TRUE,LEFT(subjects[[#This Row],[group]],1)="9"),"",VALUE(MID(subjects[[#This Row],[code]],4,1))*100)</f>
        <v>100</v>
      </c>
      <c r="G25" t="s">
        <v>41</v>
      </c>
      <c r="H25" t="str">
        <f>""</f>
        <v/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057134</v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 cm="1">
        <f t="array" ref="M2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5" t="str" cm="1">
        <f t="array" ref="N2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5" t="str" cm="1">
        <f t="array" ref="O2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5" t="str" cm="1">
        <f t="array" ref="P2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5" t="str" cm="1">
        <f t="array" ref="Q2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5" t="str" cm="1">
        <f t="array" ref="R2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5" t="str" cm="1">
        <f t="array" ref="S2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5" t="str" cm="1">
        <f t="array" ref="T2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5" t="str">
        <f t="array" ref="U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159302</v>
      </c>
      <c r="V25" t="str">
        <f t="array" ref="V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5" t="str">
        <f t="array" ref="W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159435</v>
      </c>
      <c r="X25" t="str">
        <f t="array" ref="X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5" t="str">
        <f t="array" ref="Y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159363</v>
      </c>
      <c r="Z25" t="str" cm="1">
        <f t="array" ref="Z2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5" t="str">
        <f t="array" ref="AA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7" x14ac:dyDescent="0.2">
      <c r="A26" s="1" t="s">
        <v>325</v>
      </c>
      <c r="B26" t="s">
        <v>326</v>
      </c>
      <c r="D26">
        <v>3</v>
      </c>
      <c r="E26">
        <v>1220</v>
      </c>
      <c r="F26">
        <f>IF(OR(subjects[[#This Row],[isTitle]]=TRUE,LEFT(subjects[[#This Row],[group]],1)="9"),"",VALUE(MID(subjects[[#This Row],[code]],4,1))*100)</f>
        <v>100</v>
      </c>
      <c r="G26" t="s">
        <v>41</v>
      </c>
      <c r="H26" t="str">
        <f>""</f>
        <v/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057135</v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 cm="1">
        <f t="array" ref="M2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6" t="str" cm="1">
        <f t="array" ref="N2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6" t="str" cm="1">
        <f t="array" ref="O2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6" t="str" cm="1">
        <f t="array" ref="P2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6" t="str" cm="1">
        <f t="array" ref="Q2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6" t="str" cm="1">
        <f t="array" ref="R2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6" t="str" cm="1">
        <f t="array" ref="S2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6" t="str" cm="1">
        <f t="array" ref="T2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6" t="str">
        <f t="array" ref="U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159304</v>
      </c>
      <c r="V26" t="str">
        <f t="array" ref="V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6" t="str">
        <f t="array" ref="W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160343</v>
      </c>
      <c r="X26" t="str">
        <f t="array" ref="X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6" t="str">
        <f t="array" ref="Y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159365</v>
      </c>
      <c r="Z26" t="str" cm="1">
        <f t="array" ref="Z2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6" t="str">
        <f t="array" ref="AA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7" x14ac:dyDescent="0.2">
      <c r="A27" s="1" t="s">
        <v>182</v>
      </c>
      <c r="B27" t="s">
        <v>185</v>
      </c>
      <c r="D27">
        <v>3</v>
      </c>
      <c r="E27">
        <v>1220</v>
      </c>
      <c r="F27">
        <f>IF(OR(subjects[[#This Row],[isTitle]]=TRUE,LEFT(subjects[[#This Row],[group]],1)="9"),"",VALUE(MID(subjects[[#This Row],[code]],4,1))*100)</f>
        <v>100</v>
      </c>
      <c r="G27" t="s">
        <v>41</v>
      </c>
      <c r="H27" t="str">
        <f>""</f>
        <v/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359204</v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 cm="1">
        <f t="array" ref="M2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7" t="str" cm="1">
        <f t="array" ref="N2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7" t="str" cm="1">
        <f t="array" ref="O2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7" t="str" cm="1">
        <f t="array" ref="P2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7" t="str" cm="1">
        <f t="array" ref="Q2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7" t="str" cm="1">
        <f t="array" ref="R2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7" t="str" cm="1">
        <f t="array" ref="S2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7" t="str" cm="1">
        <f t="array" ref="T2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7" t="str">
        <f t="array" ref="U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159305</v>
      </c>
      <c r="V27" t="str">
        <f t="array" ref="V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7" t="str">
        <f t="array" ref="W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159311</v>
      </c>
      <c r="X27" t="str">
        <f t="array" ref="X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7" t="str">
        <f t="array" ref="Y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159443</v>
      </c>
      <c r="Z27" t="str" cm="1">
        <f t="array" ref="Z2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7" t="str">
        <f t="array" ref="AA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7" x14ac:dyDescent="0.2">
      <c r="A28" s="1" t="s">
        <v>327</v>
      </c>
      <c r="B28" t="s">
        <v>329</v>
      </c>
      <c r="D28">
        <v>3</v>
      </c>
      <c r="E28">
        <v>1220</v>
      </c>
      <c r="F28">
        <f>IF(OR(subjects[[#This Row],[isTitle]]=TRUE,LEFT(subjects[[#This Row],[group]],1)="9"),"",VALUE(MID(subjects[[#This Row],[code]],4,1))*100)</f>
        <v>100</v>
      </c>
      <c r="G28" t="s">
        <v>41</v>
      </c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 cm="1">
        <f t="array" ref="M2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8" t="str" cm="1">
        <f t="array" ref="N2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8" t="str" cm="1">
        <f t="array" ref="O2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8" t="str" cm="1">
        <f t="array" ref="P2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8" t="str" cm="1">
        <f t="array" ref="Q2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8" t="str" cm="1">
        <f t="array" ref="R2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8" t="str" cm="1">
        <f t="array" ref="S2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8" t="str" cm="1">
        <f t="array" ref="T2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8" t="str">
        <f t="array" ref="U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159334</v>
      </c>
      <c r="V28" t="str">
        <f t="array" ref="V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8" t="str">
        <f t="array" ref="W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159321</v>
      </c>
      <c r="X28" t="str">
        <f t="array" ref="X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8" t="str">
        <f t="array" ref="Y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159461</v>
      </c>
      <c r="Z28" t="str" cm="1">
        <f t="array" ref="Z2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8" t="str">
        <f t="array" ref="AA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7" x14ac:dyDescent="0.2">
      <c r="A29" s="1" t="s">
        <v>328</v>
      </c>
      <c r="B29" t="s">
        <v>330</v>
      </c>
      <c r="D29">
        <v>3</v>
      </c>
      <c r="E29">
        <v>1220</v>
      </c>
      <c r="F29">
        <f>IF(OR(subjects[[#This Row],[isTitle]]=TRUE,LEFT(subjects[[#This Row],[group]],1)="9"),"",VALUE(MID(subjects[[#This Row],[code]],4,1))*100)</f>
        <v>100</v>
      </c>
      <c r="G29" t="s">
        <v>41</v>
      </c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 cm="1">
        <f t="array" ref="M2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9" t="str" cm="1">
        <f t="array" ref="N2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9" t="str" cm="1">
        <f t="array" ref="O2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29" t="str" cm="1">
        <f t="array" ref="P2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29" t="str" cm="1">
        <f t="array" ref="Q2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29" t="str" cm="1">
        <f t="array" ref="R2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29" t="str" cm="1">
        <f t="array" ref="S2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29" t="str" cm="1">
        <f t="array" ref="T2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29" t="str">
        <f t="array" ref="U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159403</v>
      </c>
      <c r="V29" t="str">
        <f t="array" ref="V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29" t="str">
        <f t="array" ref="W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159351</v>
      </c>
      <c r="X29" t="str">
        <f t="array" ref="X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29" t="str">
        <f t="array" ref="Y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159462</v>
      </c>
      <c r="Z29" t="str" cm="1">
        <f t="array" ref="Z2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29" t="str">
        <f t="array" ref="AA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7" x14ac:dyDescent="0.2">
      <c r="A30" s="1" t="s">
        <v>356</v>
      </c>
      <c r="B3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(&gt;=5)</v>
      </c>
      <c r="C30" t="b">
        <v>1</v>
      </c>
      <c r="D30" t="str">
        <f>""</f>
        <v/>
      </c>
      <c r="E30">
        <v>1300</v>
      </c>
      <c r="F30" t="str">
        <f>IF(OR(subjects[[#This Row],[isTitle]]=TRUE,LEFT(subjects[[#This Row],[group]],1)="9"),"",VALUE(MID(subjects[[#This Row],[code]],4,1))*100)</f>
        <v/>
      </c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 cm="1">
        <f t="array" ref="M3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0" t="str" cm="1">
        <f t="array" ref="N3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0" t="str" cm="1">
        <f t="array" ref="O3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0" t="str" cm="1">
        <f t="array" ref="P3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0" t="str" cm="1">
        <f t="array" ref="Q3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0" t="str" cm="1">
        <f t="array" ref="R3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0" t="str" cm="1">
        <f t="array" ref="S3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0" t="str" cm="1">
        <f t="array" ref="T3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0" t="str">
        <f t="array" ref="U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159431</v>
      </c>
      <c r="V30" t="str">
        <f t="array" ref="V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0" t="str">
        <f t="array" ref="W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159352</v>
      </c>
      <c r="X30" t="str">
        <f t="array" ref="X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0" t="str">
        <f t="array" ref="Y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160321</v>
      </c>
      <c r="Z30" t="str" cm="1">
        <f t="array" ref="Z3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0" t="str">
        <f t="array" ref="AA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7" x14ac:dyDescent="0.2">
      <c r="A31" s="1" t="s">
        <v>358</v>
      </c>
      <c r="B3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Required (&gt;=3)</v>
      </c>
      <c r="C31" t="b">
        <v>1</v>
      </c>
      <c r="D31" t="str">
        <f>""</f>
        <v/>
      </c>
      <c r="E31">
        <v>1310</v>
      </c>
      <c r="F31" t="str">
        <f>IF(OR(subjects[[#This Row],[isTitle]]=TRUE,LEFT(subjects[[#This Row],[group]],1)="9"),"",VALUE(MID(subjects[[#This Row],[code]],4,1))*100)</f>
        <v/>
      </c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 cm="1">
        <f t="array" ref="M3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1" t="str" cm="1">
        <f t="array" ref="N3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1" t="str" cm="1">
        <f t="array" ref="O3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1" t="str" cm="1">
        <f t="array" ref="P3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1" t="str" cm="1">
        <f t="array" ref="Q3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1" t="str" cm="1">
        <f t="array" ref="R3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1" t="str" cm="1">
        <f t="array" ref="S3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1" t="str" cm="1">
        <f t="array" ref="T3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1" t="str">
        <f t="array" ref="U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159435</v>
      </c>
      <c r="V31" t="str">
        <f t="array" ref="V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1" t="str">
        <f t="array" ref="W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159353</v>
      </c>
      <c r="X31" t="str">
        <f t="array" ref="X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1" t="str">
        <f t="array" ref="Y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159202</v>
      </c>
      <c r="Z31" t="str" cm="1">
        <f t="array" ref="Z3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1" t="str">
        <f t="array" ref="AA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7" x14ac:dyDescent="0.2">
      <c r="A32" s="36" t="s">
        <v>125</v>
      </c>
      <c r="B32" s="2" t="s">
        <v>126</v>
      </c>
      <c r="D32">
        <v>3</v>
      </c>
      <c r="E32">
        <v>1310</v>
      </c>
      <c r="F32">
        <f>IF(OR(subjects[[#This Row],[isTitle]]=TRUE,LEFT(subjects[[#This Row],[group]],1)="9"),"",VALUE(MID(subjects[[#This Row],[code]],4,1))*100)</f>
        <v>100</v>
      </c>
      <c r="G32" t="s">
        <v>41</v>
      </c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 cm="1">
        <f t="array" ref="M3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2" t="str" cm="1">
        <f t="array" ref="N3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2" t="str" cm="1">
        <f t="array" ref="O3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2" t="str" cm="1">
        <f t="array" ref="P3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2" t="str" cm="1">
        <f t="array" ref="Q3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2" t="str" cm="1">
        <f t="array" ref="R3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2" t="str" cm="1">
        <f t="array" ref="S3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2" t="str" cm="1">
        <f t="array" ref="T3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2" t="str">
        <f t="array" ref="U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160343</v>
      </c>
      <c r="V32" t="str">
        <f t="array" ref="V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2" t="str">
        <f t="array" ref="W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159354</v>
      </c>
      <c r="X32" t="str">
        <f t="array" ref="X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2" t="str">
        <f t="array" ref="Y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159231</v>
      </c>
      <c r="Z32" t="str" cm="1">
        <f t="array" ref="Z3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2" t="str">
        <f t="array" ref="AA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7" x14ac:dyDescent="0.2">
      <c r="A33" s="1" t="s">
        <v>357</v>
      </c>
      <c r="B3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Elective (&gt;=2)</v>
      </c>
      <c r="C33" t="b">
        <v>1</v>
      </c>
      <c r="D33" t="str">
        <f>""</f>
        <v/>
      </c>
      <c r="E33">
        <v>1320</v>
      </c>
      <c r="F33" t="str">
        <f>IF(OR(subjects[[#This Row],[isTitle]]=TRUE,LEFT(subjects[[#This Row],[group]],1)="9"),"",VALUE(MID(subjects[[#This Row],[code]],4,1))*100)</f>
        <v/>
      </c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 cm="1">
        <f t="array" ref="M3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3" t="str" cm="1">
        <f t="array" ref="N3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3" t="str" cm="1">
        <f t="array" ref="O3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3" t="str" cm="1">
        <f t="array" ref="P3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3" t="str" cm="1">
        <f t="array" ref="Q3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3" t="str" cm="1">
        <f t="array" ref="R3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3" t="str" cm="1">
        <f t="array" ref="S3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3" t="str" cm="1">
        <f t="array" ref="T3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3" t="str">
        <f t="array" ref="U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159311</v>
      </c>
      <c r="V33" t="str">
        <f t="array" ref="V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3" t="str">
        <f t="array" ref="W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159356</v>
      </c>
      <c r="X33" t="str">
        <f t="array" ref="X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3" t="str">
        <f t="array" ref="Y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159332</v>
      </c>
      <c r="Z33" t="str" cm="1">
        <f t="array" ref="Z3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3" t="str">
        <f t="array" ref="AA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7" x14ac:dyDescent="0.2">
      <c r="A34" s="1" t="s">
        <v>186</v>
      </c>
      <c r="B34" t="s">
        <v>189</v>
      </c>
      <c r="D34">
        <v>2</v>
      </c>
      <c r="E34">
        <v>1320</v>
      </c>
      <c r="F34">
        <f>IF(OR(subjects[[#This Row],[isTitle]]=TRUE,LEFT(subjects[[#This Row],[group]],1)="9"),"",VALUE(MID(subjects[[#This Row],[code]],4,1))*100)</f>
        <v>100</v>
      </c>
      <c r="G34" t="s">
        <v>41</v>
      </c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 cm="1">
        <f t="array" ref="M3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4" t="str" cm="1">
        <f t="array" ref="N3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4" t="str" cm="1">
        <f t="array" ref="O3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4" t="str" cm="1">
        <f t="array" ref="P3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4" t="str" cm="1">
        <f t="array" ref="Q3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4" t="str" cm="1">
        <f t="array" ref="R3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4" t="str" cm="1">
        <f t="array" ref="S3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4" t="str" cm="1">
        <f t="array" ref="T3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4" t="str">
        <f t="array" ref="U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159321</v>
      </c>
      <c r="V34" t="str">
        <f t="array" ref="V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4" t="str">
        <f t="array" ref="W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159424</v>
      </c>
      <c r="X34" t="str">
        <f t="array" ref="X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4" t="str">
        <f t="array" ref="Y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159463</v>
      </c>
      <c r="Z34" t="str" cm="1">
        <f t="array" ref="Z3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4" t="str">
        <f t="array" ref="AA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7" x14ac:dyDescent="0.2">
      <c r="A35" s="1" t="s">
        <v>187</v>
      </c>
      <c r="B35" t="s">
        <v>190</v>
      </c>
      <c r="D35">
        <v>2</v>
      </c>
      <c r="E35">
        <v>1320</v>
      </c>
      <c r="F35">
        <f>IF(OR(subjects[[#This Row],[isTitle]]=TRUE,LEFT(subjects[[#This Row],[group]],1)="9"),"",VALUE(MID(subjects[[#This Row],[code]],4,1))*100)</f>
        <v>100</v>
      </c>
      <c r="G35" t="s">
        <v>41</v>
      </c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 cm="1">
        <f t="array" ref="M3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5" t="str" cm="1">
        <f t="array" ref="N3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5" t="str" cm="1">
        <f t="array" ref="O3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5" t="str" cm="1">
        <f t="array" ref="P3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5" t="str" cm="1">
        <f t="array" ref="Q3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5" t="str" cm="1">
        <f t="array" ref="R3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5" t="str" cm="1">
        <f t="array" ref="S3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5" t="str" cm="1">
        <f t="array" ref="T3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5" t="str">
        <f t="array" ref="U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159351</v>
      </c>
      <c r="V35" t="str">
        <f t="array" ref="V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5" t="str">
        <f t="array" ref="W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159432</v>
      </c>
      <c r="X35" t="str">
        <f t="array" ref="X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5" t="str">
        <f t="array" ref="Y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160331</v>
      </c>
      <c r="Z35" t="str" cm="1">
        <f t="array" ref="Z3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5" t="str">
        <f t="array" ref="AA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7" x14ac:dyDescent="0.2">
      <c r="A36" s="1" t="s">
        <v>188</v>
      </c>
      <c r="B36" t="s">
        <v>191</v>
      </c>
      <c r="D36">
        <v>2</v>
      </c>
      <c r="E36">
        <v>1320</v>
      </c>
      <c r="F36">
        <f>IF(OR(subjects[[#This Row],[isTitle]]=TRUE,LEFT(subjects[[#This Row],[group]],1)="9"),"",VALUE(MID(subjects[[#This Row],[code]],4,1))*100)</f>
        <v>100</v>
      </c>
      <c r="G36" t="s">
        <v>41</v>
      </c>
      <c r="H36" t="str">
        <f>""</f>
        <v/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 cm="1">
        <f t="array" ref="M3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6" t="str" cm="1">
        <f t="array" ref="N3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6" t="str" cm="1">
        <f t="array" ref="O3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6" t="str" cm="1">
        <f t="array" ref="P3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6" t="str" cm="1">
        <f t="array" ref="Q3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6" t="str" cm="1">
        <f t="array" ref="R3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6" t="str" cm="1">
        <f t="array" ref="S3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6" t="str" cm="1">
        <f t="array" ref="T3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6" t="str">
        <f t="array" ref="U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159352</v>
      </c>
      <c r="V36" t="str">
        <f t="array" ref="V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6" t="str">
        <f t="array" ref="W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159451</v>
      </c>
      <c r="X36" t="str">
        <f t="array" ref="X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6" t="str">
        <f t="array" ref="Y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160341</v>
      </c>
      <c r="Z36" t="str" cm="1">
        <f t="array" ref="Z3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6" t="str">
        <f t="array" ref="AA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7" x14ac:dyDescent="0.2">
      <c r="A37" s="1" t="s">
        <v>146</v>
      </c>
      <c r="B37" t="s">
        <v>147</v>
      </c>
      <c r="D37">
        <v>2</v>
      </c>
      <c r="E37">
        <v>1320</v>
      </c>
      <c r="F37">
        <f>IF(OR(subjects[[#This Row],[isTitle]]=TRUE,LEFT(subjects[[#This Row],[group]],1)="9"),"",VALUE(MID(subjects[[#This Row],[code]],4,1))*100)</f>
        <v>200</v>
      </c>
      <c r="G37" t="s">
        <v>41</v>
      </c>
      <c r="H37" t="str">
        <f>""</f>
        <v/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 cm="1">
        <f t="array" ref="M3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7" t="str" cm="1">
        <f t="array" ref="N3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7" t="str" cm="1">
        <f t="array" ref="O3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7" t="str" cm="1">
        <f t="array" ref="P3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7" t="str" cm="1">
        <f t="array" ref="Q3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7" t="str" cm="1">
        <f t="array" ref="R3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7" t="str" cm="1">
        <f t="array" ref="S3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7" t="str" cm="1">
        <f t="array" ref="T3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7" t="str">
        <f t="array" ref="U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159353</v>
      </c>
      <c r="V37" t="str">
        <f t="array" ref="V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7" t="str">
        <f t="array" ref="W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159454</v>
      </c>
      <c r="X37" t="str">
        <f t="array" ref="X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7" t="str">
        <f t="array" ref="Y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160342</v>
      </c>
      <c r="Z37" t="str" cm="1">
        <f t="array" ref="Z3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7" t="str">
        <f t="array" ref="AA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7" x14ac:dyDescent="0.2">
      <c r="A38" s="1" t="s">
        <v>22</v>
      </c>
      <c r="B38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(&gt;=96)</v>
      </c>
      <c r="C38" t="b">
        <v>1</v>
      </c>
      <c r="D38" t="str">
        <f>""</f>
        <v/>
      </c>
      <c r="E38">
        <v>2000</v>
      </c>
      <c r="F38" t="str">
        <f>IF(OR(subjects[[#This Row],[isTitle]]=TRUE,LEFT(subjects[[#This Row],[group]],1)="9"),"",VALUE(MID(subjects[[#This Row],[code]],4,1))*100)</f>
        <v/>
      </c>
      <c r="G38" t="s">
        <v>107</v>
      </c>
      <c r="H38" t="str">
        <f>""</f>
        <v/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 cm="1">
        <f t="array" ref="M3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8" t="str" cm="1">
        <f t="array" ref="N3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8" t="str" cm="1">
        <f t="array" ref="O3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8" t="str" cm="1">
        <f t="array" ref="P3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8" t="str" cm="1">
        <f t="array" ref="Q3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8" t="str" cm="1">
        <f t="array" ref="R3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8" t="str" cm="1">
        <f t="array" ref="S3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8" t="str" cm="1">
        <f t="array" ref="T3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8" t="str">
        <f t="array" ref="U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159354</v>
      </c>
      <c r="V38" t="str">
        <f t="array" ref="V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8" t="str">
        <f t="array" ref="W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159455</v>
      </c>
      <c r="X38" t="str">
        <f t="array" ref="X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8" t="str">
        <f t="array" ref="Y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159335</v>
      </c>
      <c r="Z38" t="str" cm="1">
        <f t="array" ref="Z3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8" t="str">
        <f t="array" ref="AA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7" x14ac:dyDescent="0.2">
      <c r="A39" s="1" t="s">
        <v>127</v>
      </c>
      <c r="B3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(&gt;=18)</v>
      </c>
      <c r="C39" t="b">
        <v>1</v>
      </c>
      <c r="D39" t="str">
        <f>""</f>
        <v/>
      </c>
      <c r="E39">
        <v>2100</v>
      </c>
      <c r="F39" t="str">
        <f>IF(OR(subjects[[#This Row],[isTitle]]=TRUE,LEFT(subjects[[#This Row],[group]],1)="9"),"",VALUE(MID(subjects[[#This Row],[code]],4,1))*100)</f>
        <v/>
      </c>
      <c r="G39" t="s">
        <v>107</v>
      </c>
      <c r="H39" t="str">
        <f>""</f>
        <v/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 cm="1">
        <f t="array" ref="M3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9" t="str" cm="1">
        <f t="array" ref="N3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9" t="str" cm="1">
        <f t="array" ref="O3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39" t="str" cm="1">
        <f t="array" ref="P3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39" t="str" cm="1">
        <f t="array" ref="Q3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39" t="str" cm="1">
        <f t="array" ref="R3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39" t="str" cm="1">
        <f t="array" ref="S3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39" t="str" cm="1">
        <f t="array" ref="T3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39" t="str">
        <f t="array" ref="U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159356</v>
      </c>
      <c r="V39" t="str">
        <f t="array" ref="V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39" t="str">
        <f t="array" ref="W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159362</v>
      </c>
      <c r="X39" t="str">
        <f t="array" ref="X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39" t="str">
        <f t="array" ref="Y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160415</v>
      </c>
      <c r="Z39" t="str" cm="1">
        <f t="array" ref="Z3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39" t="str">
        <f t="array" ref="AA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7" x14ac:dyDescent="0.2">
      <c r="A40" s="36" t="s">
        <v>331</v>
      </c>
      <c r="B40" s="2" t="s">
        <v>332</v>
      </c>
      <c r="D40">
        <v>3</v>
      </c>
      <c r="E40">
        <v>2100</v>
      </c>
      <c r="F40">
        <f>IF(OR(subjects[[#This Row],[isTitle]]=TRUE,LEFT(subjects[[#This Row],[group]],1)="9"),"",VALUE(MID(subjects[[#This Row],[code]],4,1))*100)</f>
        <v>100</v>
      </c>
      <c r="G40" t="s">
        <v>41</v>
      </c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 cm="1">
        <f t="array" ref="M4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0" t="str" cm="1">
        <f t="array" ref="N4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0" t="str" cm="1">
        <f t="array" ref="O4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0" t="str" cm="1">
        <f t="array" ref="P4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0" t="str" cm="1">
        <f t="array" ref="Q4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0" t="str" cm="1">
        <f t="array" ref="R4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0" t="str" cm="1">
        <f t="array" ref="S4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0" t="str" cm="1">
        <f t="array" ref="T4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0" t="str">
        <f t="array" ref="U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159424</v>
      </c>
      <c r="V40" t="str">
        <f t="array" ref="V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0" t="str">
        <f t="array" ref="W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159363</v>
      </c>
      <c r="X40" t="str">
        <f t="array" ref="X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0" t="str">
        <f t="array" ref="Y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164341</v>
      </c>
      <c r="Z40" t="str" cm="1">
        <f t="array" ref="Z4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0" t="str">
        <f t="array" ref="AA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7" x14ac:dyDescent="0.2">
      <c r="A41" s="36" t="s">
        <v>148</v>
      </c>
      <c r="B41" s="2" t="s">
        <v>149</v>
      </c>
      <c r="D41">
        <v>3</v>
      </c>
      <c r="E41">
        <v>2100</v>
      </c>
      <c r="F41">
        <f>IF(OR(subjects[[#This Row],[isTitle]]=TRUE,LEFT(subjects[[#This Row],[group]],1)="9"),"",VALUE(MID(subjects[[#This Row],[code]],4,1))*100)</f>
        <v>100</v>
      </c>
      <c r="G41" t="s">
        <v>41</v>
      </c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 cm="1">
        <f t="array" ref="M4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1" t="str" cm="1">
        <f t="array" ref="N4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1" t="str" cm="1">
        <f t="array" ref="O4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1" t="str" cm="1">
        <f t="array" ref="P4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1" t="str" cm="1">
        <f t="array" ref="Q4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1" t="str" cm="1">
        <f t="array" ref="R4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1" t="str" cm="1">
        <f t="array" ref="S4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1" t="str" cm="1">
        <f t="array" ref="T4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1" t="str">
        <f t="array" ref="U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159432</v>
      </c>
      <c r="V41" t="str">
        <f t="array" ref="V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1" t="str">
        <f t="array" ref="W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159365</v>
      </c>
      <c r="X41" t="str">
        <f t="array" ref="X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1" t="str">
        <f t="array" ref="Y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164441</v>
      </c>
      <c r="Z41" t="str" cm="1">
        <f t="array" ref="Z4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1" t="str">
        <f t="array" ref="AA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7" x14ac:dyDescent="0.2">
      <c r="A42" s="36" t="s">
        <v>150</v>
      </c>
      <c r="B42" s="2" t="s">
        <v>151</v>
      </c>
      <c r="D42">
        <v>3</v>
      </c>
      <c r="E42">
        <v>2100</v>
      </c>
      <c r="F42">
        <f>IF(OR(subjects[[#This Row],[isTitle]]=TRUE,LEFT(subjects[[#This Row],[group]],1)="9"),"",VALUE(MID(subjects[[#This Row],[code]],4,1))*100)</f>
        <v>100</v>
      </c>
      <c r="G42" t="s">
        <v>41</v>
      </c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 cm="1">
        <f t="array" ref="M4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2" t="str" cm="1">
        <f t="array" ref="N4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2" t="str" cm="1">
        <f t="array" ref="O4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2" t="str" cm="1">
        <f t="array" ref="P4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2" t="str" cm="1">
        <f t="array" ref="Q4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2" t="str" cm="1">
        <f t="array" ref="R4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2" t="str" cm="1">
        <f t="array" ref="S4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2" t="str" cm="1">
        <f t="array" ref="T4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2" t="str">
        <f t="array" ref="U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159451</v>
      </c>
      <c r="V42" t="str">
        <f t="array" ref="V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2" t="str">
        <f t="array" ref="W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159443</v>
      </c>
      <c r="X42" t="str">
        <f t="array" ref="X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2" t="str">
        <f t="array" ref="Y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164442</v>
      </c>
      <c r="Z42" t="str" cm="1">
        <f t="array" ref="Z4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2" t="str">
        <f t="array" ref="AA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7" x14ac:dyDescent="0.2">
      <c r="A43" s="36" t="s">
        <v>333</v>
      </c>
      <c r="B43" s="2" t="s">
        <v>334</v>
      </c>
      <c r="D43">
        <v>3</v>
      </c>
      <c r="E43">
        <v>2100</v>
      </c>
      <c r="F43">
        <f>IF(OR(subjects[[#This Row],[isTitle]]=TRUE,LEFT(subjects[[#This Row],[group]],1)="9"),"",VALUE(MID(subjects[[#This Row],[code]],4,1))*100)</f>
        <v>200</v>
      </c>
      <c r="G43" t="s">
        <v>41</v>
      </c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 cm="1">
        <f t="array" ref="M4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3" t="str" cm="1">
        <f t="array" ref="N4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3" t="str" cm="1">
        <f t="array" ref="O4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3" t="str" cm="1">
        <f t="array" ref="P4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3" t="str" cm="1">
        <f t="array" ref="Q4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3" t="str" cm="1">
        <f t="array" ref="R4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3" t="str" cm="1">
        <f t="array" ref="S4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3" t="str" cm="1">
        <f t="array" ref="T4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3" t="str">
        <f t="array" ref="U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159454</v>
      </c>
      <c r="V43" t="str">
        <f t="array" ref="V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3" t="str">
        <f t="array" ref="W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159461</v>
      </c>
      <c r="X43" t="str">
        <f t="array" ref="X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3" t="str">
        <f t="array" ref="Y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164443</v>
      </c>
      <c r="Z43" t="str" cm="1">
        <f t="array" ref="Z4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3" t="str">
        <f t="array" ref="AA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7" x14ac:dyDescent="0.2">
      <c r="A44" s="36" t="s">
        <v>153</v>
      </c>
      <c r="B44" s="2" t="s">
        <v>154</v>
      </c>
      <c r="D44">
        <v>3</v>
      </c>
      <c r="E44">
        <v>2100</v>
      </c>
      <c r="F44">
        <f>IF(OR(subjects[[#This Row],[isTitle]]=TRUE,LEFT(subjects[[#This Row],[group]],1)="9"),"",VALUE(MID(subjects[[#This Row],[code]],4,1))*100)</f>
        <v>100</v>
      </c>
      <c r="G44" t="s">
        <v>41</v>
      </c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 cm="1">
        <f t="array" ref="M4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4" t="str" cm="1">
        <f t="array" ref="N4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4" t="str" cm="1">
        <f t="array" ref="O4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4" t="str" cm="1">
        <f t="array" ref="P4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4" t="str" cm="1">
        <f t="array" ref="Q4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4" t="str" cm="1">
        <f t="array" ref="R4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4" t="str" cm="1">
        <f t="array" ref="S4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4" t="str" cm="1">
        <f t="array" ref="T4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4" t="str">
        <f t="array" ref="U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159455</v>
      </c>
      <c r="V44" t="str">
        <f t="array" ref="V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4" t="str">
        <f t="array" ref="W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159462</v>
      </c>
      <c r="X44" t="str">
        <f t="array" ref="X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4" t="str">
        <f t="array" ref="Y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4" t="str" cm="1">
        <f t="array" ref="Z4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4" t="str">
        <f t="array" ref="AA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7" x14ac:dyDescent="0.2">
      <c r="A45" s="36" t="s">
        <v>192</v>
      </c>
      <c r="B45" s="2" t="s">
        <v>193</v>
      </c>
      <c r="D45">
        <v>3</v>
      </c>
      <c r="E45">
        <v>2100</v>
      </c>
      <c r="F45">
        <f>IF(OR(subjects[[#This Row],[isTitle]]=TRUE,LEFT(subjects[[#This Row],[group]],1)="9"),"",VALUE(MID(subjects[[#This Row],[code]],4,1))*100)</f>
        <v>200</v>
      </c>
      <c r="G45" t="s">
        <v>41</v>
      </c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 cm="1">
        <f t="array" ref="M4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5" t="str" cm="1">
        <f t="array" ref="N4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5" t="str" cm="1">
        <f t="array" ref="O4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5" t="str" cm="1">
        <f t="array" ref="P4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5" t="str" cm="1">
        <f t="array" ref="Q4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5" t="str" cm="1">
        <f t="array" ref="R4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5" t="str" cm="1">
        <f t="array" ref="S4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5" t="str" cm="1">
        <f t="array" ref="T4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5" t="str">
        <f t="array" ref="U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159362</v>
      </c>
      <c r="V45" t="str">
        <f t="array" ref="V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5" t="str">
        <f t="array" ref="W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160321</v>
      </c>
      <c r="X45" t="str">
        <f t="array" ref="X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5" t="str">
        <f t="array" ref="Y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5" t="str" cm="1">
        <f t="array" ref="Z4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5" t="str">
        <f t="array" ref="AA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7" x14ac:dyDescent="0.2">
      <c r="A46" s="1" t="s">
        <v>128</v>
      </c>
      <c r="B4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(&gt;=63)</v>
      </c>
      <c r="C46" t="b">
        <v>1</v>
      </c>
      <c r="D46" t="str">
        <f>""</f>
        <v/>
      </c>
      <c r="E46">
        <v>2200</v>
      </c>
      <c r="F46" t="str">
        <f>IF(OR(subjects[[#This Row],[isTitle]]=TRUE,LEFT(subjects[[#This Row],[group]],1)="9"),"",VALUE(MID(subjects[[#This Row],[code]],4,1))*100)</f>
        <v/>
      </c>
      <c r="H46" t="str">
        <f>""</f>
        <v/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 cm="1">
        <f t="array" ref="M4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6" t="str" cm="1">
        <f t="array" ref="N4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6" t="str" cm="1">
        <f t="array" ref="O4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6" t="str" cm="1">
        <f t="array" ref="P4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6" t="str" cm="1">
        <f t="array" ref="Q4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6" t="str" cm="1">
        <f t="array" ref="R4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6" t="str" cm="1">
        <f t="array" ref="S4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6" t="str" cm="1">
        <f t="array" ref="T4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6" t="str">
        <f t="array" ref="U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159363</v>
      </c>
      <c r="V46" t="str">
        <f t="array" ref="V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6" t="str">
        <f t="array" ref="W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159202</v>
      </c>
      <c r="X46" t="str">
        <f t="array" ref="X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6" t="str">
        <f t="array" ref="Y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6" t="str" cm="1">
        <f t="array" ref="Z4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6" t="str">
        <f t="array" ref="AA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7" x14ac:dyDescent="0.2">
      <c r="A47" s="1" t="s">
        <v>129</v>
      </c>
      <c r="B4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(&gt;=45)</v>
      </c>
      <c r="C47" t="b">
        <v>1</v>
      </c>
      <c r="D47" t="str">
        <f>""</f>
        <v/>
      </c>
      <c r="E47">
        <v>2210</v>
      </c>
      <c r="F47" t="str">
        <f>IF(OR(subjects[[#This Row],[isTitle]]=TRUE,LEFT(subjects[[#This Row],[group]],1)="9"),"",VALUE(MID(subjects[[#This Row],[code]],4,1))*100)</f>
        <v/>
      </c>
      <c r="H47" t="str">
        <f>""</f>
        <v/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 cm="1">
        <f t="array" ref="M4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7" t="str" cm="1">
        <f t="array" ref="N4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7" t="str" cm="1">
        <f t="array" ref="O4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7" t="str" cm="1">
        <f t="array" ref="P4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7" t="str" cm="1">
        <f t="array" ref="Q4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7" t="str" cm="1">
        <f t="array" ref="R4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7" t="str" cm="1">
        <f t="array" ref="S4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7" t="str" cm="1">
        <f t="array" ref="T4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7" t="str">
        <f t="array" ref="U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159365</v>
      </c>
      <c r="V47" t="str">
        <f t="array" ref="V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7" t="str">
        <f t="array" ref="W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159231</v>
      </c>
      <c r="X47" t="str">
        <f t="array" ref="X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7" t="str">
        <f t="array" ref="Y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7" t="str" cm="1">
        <f t="array" ref="Z4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7" t="str">
        <f t="array" ref="AA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7" x14ac:dyDescent="0.2">
      <c r="A48" s="27" t="s">
        <v>152</v>
      </c>
      <c r="B48" s="2" t="s">
        <v>336</v>
      </c>
      <c r="D48" s="12">
        <v>3</v>
      </c>
      <c r="E48">
        <v>2210</v>
      </c>
      <c r="F48">
        <f>IF(OR(subjects[[#This Row],[isTitle]]=TRUE,LEFT(subjects[[#This Row],[group]],1)="9"),"",VALUE(MID(subjects[[#This Row],[code]],4,1))*100)</f>
        <v>100</v>
      </c>
      <c r="G48" t="s">
        <v>41</v>
      </c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 cm="1">
        <f t="array" ref="M4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8" t="str" cm="1">
        <f t="array" ref="N4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8" t="str" cm="1">
        <f t="array" ref="O4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8" t="str" cm="1">
        <f t="array" ref="P4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8" t="str" cm="1">
        <f t="array" ref="Q4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8" t="str" cm="1">
        <f t="array" ref="R4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8" t="str" cm="1">
        <f t="array" ref="S4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8" t="str" cm="1">
        <f t="array" ref="T4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8" t="str">
        <f t="array" ref="U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159443</v>
      </c>
      <c r="V48" t="str">
        <f t="array" ref="V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8" t="str">
        <f t="array" ref="W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159332</v>
      </c>
      <c r="X48" t="str">
        <f t="array" ref="X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8" t="str">
        <f t="array" ref="Y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8" t="str" cm="1">
        <f t="array" ref="Z4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8" t="str">
        <f t="array" ref="AA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7" x14ac:dyDescent="0.2">
      <c r="A49" s="27" t="s">
        <v>194</v>
      </c>
      <c r="B49" s="2" t="s">
        <v>337</v>
      </c>
      <c r="D49" s="12">
        <v>3</v>
      </c>
      <c r="E49">
        <v>2210</v>
      </c>
      <c r="F49">
        <f>IF(OR(subjects[[#This Row],[isTitle]]=TRUE,LEFT(subjects[[#This Row],[group]],1)="9"),"",VALUE(MID(subjects[[#This Row],[code]],4,1))*100)</f>
        <v>100</v>
      </c>
      <c r="G49" t="s">
        <v>41</v>
      </c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 cm="1">
        <f t="array" ref="M4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9" t="str" cm="1">
        <f t="array" ref="N4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9" t="str" cm="1">
        <f t="array" ref="O4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49" t="str" cm="1">
        <f t="array" ref="P4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49" t="str" cm="1">
        <f t="array" ref="Q4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49" t="str" cm="1">
        <f t="array" ref="R4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49" t="str" cm="1">
        <f t="array" ref="S4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49" t="str" cm="1">
        <f t="array" ref="T4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49" t="str">
        <f t="array" ref="U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159461</v>
      </c>
      <c r="V49" t="str">
        <f t="array" ref="V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49" t="str">
        <f t="array" ref="W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159463</v>
      </c>
      <c r="X49" t="str">
        <f t="array" ref="X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49" t="str">
        <f t="array" ref="Y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49" t="str" cm="1">
        <f t="array" ref="Z4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49" t="str">
        <f t="array" ref="AA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7" x14ac:dyDescent="0.2">
      <c r="A50" s="27" t="s">
        <v>195</v>
      </c>
      <c r="B50" s="2" t="s">
        <v>210</v>
      </c>
      <c r="D50" s="12">
        <v>3</v>
      </c>
      <c r="E50">
        <v>2210</v>
      </c>
      <c r="F50">
        <f>IF(OR(subjects[[#This Row],[isTitle]]=TRUE,LEFT(subjects[[#This Row],[group]],1)="9"),"",VALUE(MID(subjects[[#This Row],[code]],4,1))*100)</f>
        <v>200</v>
      </c>
      <c r="G50" t="s">
        <v>41</v>
      </c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 cm="1">
        <f t="array" ref="M5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0" t="str" cm="1">
        <f t="array" ref="N5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0" t="str" cm="1">
        <f t="array" ref="O5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0" t="str" cm="1">
        <f t="array" ref="P5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0" t="str" cm="1">
        <f t="array" ref="Q5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0" t="str" cm="1">
        <f t="array" ref="R5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0" t="str" cm="1">
        <f t="array" ref="S5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0" t="str" cm="1">
        <f t="array" ref="T5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0" t="str">
        <f t="array" ref="U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159462</v>
      </c>
      <c r="V50" t="str">
        <f t="array" ref="V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0" t="str">
        <f t="array" ref="W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160331</v>
      </c>
      <c r="X50" t="str">
        <f t="array" ref="X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0" t="str">
        <f t="array" ref="Y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0" t="str" cm="1">
        <f t="array" ref="Z5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0" t="str">
        <f t="array" ref="AA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7" x14ac:dyDescent="0.2">
      <c r="A51" s="27" t="s">
        <v>196</v>
      </c>
      <c r="B51" s="2" t="s">
        <v>211</v>
      </c>
      <c r="D51" s="12">
        <v>3</v>
      </c>
      <c r="E51">
        <v>2210</v>
      </c>
      <c r="F51">
        <f>IF(OR(subjects[[#This Row],[isTitle]]=TRUE,LEFT(subjects[[#This Row],[group]],1)="9"),"",VALUE(MID(subjects[[#This Row],[code]],4,1))*100)</f>
        <v>200</v>
      </c>
      <c r="G51" t="s">
        <v>41</v>
      </c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 cm="1">
        <f t="array" ref="M5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1" t="str" cm="1">
        <f t="array" ref="N5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1" t="str" cm="1">
        <f t="array" ref="O5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1" t="str" cm="1">
        <f t="array" ref="P5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1" t="str" cm="1">
        <f t="array" ref="Q5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1" t="str" cm="1">
        <f t="array" ref="R5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1" t="str" cm="1">
        <f t="array" ref="S5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1" t="str" cm="1">
        <f t="array" ref="T5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1" t="str">
        <f t="array" ref="U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160321</v>
      </c>
      <c r="V51" t="str">
        <f t="array" ref="V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1" t="str">
        <f t="array" ref="W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160341</v>
      </c>
      <c r="X51" t="str">
        <f t="array" ref="X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1" t="str">
        <f t="array" ref="Y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1" t="str" cm="1">
        <f t="array" ref="Z5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1" t="str">
        <f t="array" ref="AA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7" x14ac:dyDescent="0.2">
      <c r="A52" s="36" t="s">
        <v>240</v>
      </c>
      <c r="B52" s="2" t="s">
        <v>272</v>
      </c>
      <c r="D52" s="12">
        <v>3</v>
      </c>
      <c r="E52">
        <v>2210</v>
      </c>
      <c r="F52">
        <f>IF(OR(subjects[[#This Row],[isTitle]]=TRUE,LEFT(subjects[[#This Row],[group]],1)="9"),"",VALUE(MID(subjects[[#This Row],[code]],4,1))*100)</f>
        <v>200</v>
      </c>
      <c r="G52" t="s">
        <v>41</v>
      </c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 cm="1">
        <f t="array" ref="M5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2" t="str" cm="1">
        <f t="array" ref="N5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2" t="str" cm="1">
        <f t="array" ref="O5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2" t="str" cm="1">
        <f t="array" ref="P5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2" t="str" cm="1">
        <f t="array" ref="Q5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2" t="str" cm="1">
        <f t="array" ref="R5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2" t="str" cm="1">
        <f t="array" ref="S5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2" t="str" cm="1">
        <f t="array" ref="T5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2" t="str">
        <f t="array" ref="U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159202</v>
      </c>
      <c r="V52" t="str">
        <f t="array" ref="V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2" t="str">
        <f t="array" ref="W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160342</v>
      </c>
      <c r="X52" t="str">
        <f t="array" ref="X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2" t="str">
        <f t="array" ref="Y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2" t="str" cm="1">
        <f t="array" ref="Z5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2" t="str">
        <f t="array" ref="AA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7" x14ac:dyDescent="0.2">
      <c r="A53" s="27" t="s">
        <v>197</v>
      </c>
      <c r="B53" s="2" t="s">
        <v>335</v>
      </c>
      <c r="D53" s="12">
        <v>3</v>
      </c>
      <c r="E53">
        <v>2210</v>
      </c>
      <c r="F53">
        <f>IF(OR(subjects[[#This Row],[isTitle]]=TRUE,LEFT(subjects[[#This Row],[group]],1)="9"),"",VALUE(MID(subjects[[#This Row],[code]],4,1))*100)</f>
        <v>300</v>
      </c>
      <c r="G53" t="s">
        <v>41</v>
      </c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 cm="1">
        <f t="array" ref="M5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3" t="str" cm="1">
        <f t="array" ref="N5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3" t="str" cm="1">
        <f t="array" ref="O5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3" t="str" cm="1">
        <f t="array" ref="P5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3" t="str" cm="1">
        <f t="array" ref="Q5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3" t="str" cm="1">
        <f t="array" ref="R5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3" t="str" cm="1">
        <f t="array" ref="S5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3" t="str" cm="1">
        <f t="array" ref="T5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3" t="str">
        <f t="array" ref="U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159231</v>
      </c>
      <c r="V53" t="str">
        <f t="array" ref="V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3" t="str">
        <f t="array" ref="W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159335</v>
      </c>
      <c r="X53" t="str">
        <f t="array" ref="X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3" t="str">
        <f t="array" ref="Y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3" t="str" cm="1">
        <f t="array" ref="Z5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3" t="str">
        <f t="array" ref="AA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7" x14ac:dyDescent="0.2">
      <c r="A54" s="36" t="s">
        <v>200</v>
      </c>
      <c r="B54" s="2" t="s">
        <v>213</v>
      </c>
      <c r="D54" s="12">
        <v>3</v>
      </c>
      <c r="E54">
        <v>2210</v>
      </c>
      <c r="F54">
        <f>IF(OR(subjects[[#This Row],[isTitle]]=TRUE,LEFT(subjects[[#This Row],[group]],1)="9"),"",VALUE(MID(subjects[[#This Row],[code]],4,1))*100)</f>
        <v>300</v>
      </c>
      <c r="G54" t="s">
        <v>41</v>
      </c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 cm="1">
        <f t="array" ref="M5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4" t="str" cm="1">
        <f t="array" ref="N5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4" t="str" cm="1">
        <f t="array" ref="O5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4" t="str" cm="1">
        <f t="array" ref="P5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4" t="str" cm="1">
        <f t="array" ref="Q5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4" t="str" cm="1">
        <f t="array" ref="R5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4" t="str" cm="1">
        <f t="array" ref="S5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4" t="str" cm="1">
        <f t="array" ref="T5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4" t="str">
        <f t="array" ref="U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159332</v>
      </c>
      <c r="V54" t="str">
        <f t="array" ref="V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4" t="str">
        <f t="array" ref="W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160415</v>
      </c>
      <c r="X54" t="str">
        <f t="array" ref="X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4" t="str">
        <f t="array" ref="Y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4" t="str" cm="1">
        <f t="array" ref="Z5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4" t="str">
        <f t="array" ref="AA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7" x14ac:dyDescent="0.2">
      <c r="A55" s="36" t="s">
        <v>219</v>
      </c>
      <c r="B55" s="2" t="s">
        <v>338</v>
      </c>
      <c r="D55" s="12">
        <v>3</v>
      </c>
      <c r="E55">
        <v>2210</v>
      </c>
      <c r="F55">
        <f>IF(OR(subjects[[#This Row],[isTitle]]=TRUE,LEFT(subjects[[#This Row],[group]],1)="9"),"",VALUE(MID(subjects[[#This Row],[code]],4,1))*100)</f>
        <v>300</v>
      </c>
      <c r="G55" t="s">
        <v>41</v>
      </c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 cm="1">
        <f t="array" ref="M5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5" t="str" cm="1">
        <f t="array" ref="N5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5" t="str" cm="1">
        <f t="array" ref="O5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5" t="str" cm="1">
        <f t="array" ref="P5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5" t="str" cm="1">
        <f t="array" ref="Q5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5" t="str" cm="1">
        <f t="array" ref="R5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5" t="str" cm="1">
        <f t="array" ref="S5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5" t="str" cm="1">
        <f t="array" ref="T5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5" t="str">
        <f t="array" ref="U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159463</v>
      </c>
      <c r="V55" t="str">
        <f t="array" ref="V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5" t="str">
        <f t="array" ref="W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164341</v>
      </c>
      <c r="X55" t="str">
        <f t="array" ref="X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5" t="str">
        <f t="array" ref="Y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5" t="str" cm="1">
        <f t="array" ref="Z5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5" t="str">
        <f t="array" ref="AA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7" x14ac:dyDescent="0.2">
      <c r="A56" s="27" t="s">
        <v>203</v>
      </c>
      <c r="B56" s="2" t="s">
        <v>214</v>
      </c>
      <c r="D56" s="12">
        <v>3</v>
      </c>
      <c r="E56">
        <v>2220</v>
      </c>
      <c r="F56">
        <f>IF(OR(subjects[[#This Row],[isTitle]]=TRUE,LEFT(subjects[[#This Row],[group]],1)="9"),"",VALUE(MID(subjects[[#This Row],[code]],4,1))*100)</f>
        <v>400</v>
      </c>
      <c r="G56" t="s">
        <v>41</v>
      </c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 cm="1">
        <f t="array" ref="M5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6" t="str" cm="1">
        <f t="array" ref="N5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6" t="str" cm="1">
        <f t="array" ref="O5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6" t="str" cm="1">
        <f t="array" ref="P5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6" t="str" cm="1">
        <f t="array" ref="Q5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6" t="str" cm="1">
        <f t="array" ref="R5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6" t="str" cm="1">
        <f t="array" ref="S5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6" t="str" cm="1">
        <f t="array" ref="T5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6" t="str">
        <f t="array" ref="U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160331</v>
      </c>
      <c r="V56" t="str">
        <f t="array" ref="V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6" t="str">
        <f t="array" ref="W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164441</v>
      </c>
      <c r="X56" t="str">
        <f t="array" ref="X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6" t="str">
        <f t="array" ref="Y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6" t="str" cm="1">
        <f t="array" ref="Z5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6" t="str">
        <f t="array" ref="AA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7" x14ac:dyDescent="0.2">
      <c r="A57" s="36" t="s">
        <v>201</v>
      </c>
      <c r="B57" s="2" t="s">
        <v>339</v>
      </c>
      <c r="D57" s="12">
        <v>3</v>
      </c>
      <c r="E57">
        <v>2210</v>
      </c>
      <c r="F57">
        <f>IF(OR(subjects[[#This Row],[isTitle]]=TRUE,LEFT(subjects[[#This Row],[group]],1)="9"),"",VALUE(MID(subjects[[#This Row],[code]],4,1))*100)</f>
        <v>300</v>
      </c>
      <c r="G57" t="s">
        <v>41</v>
      </c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 cm="1">
        <f t="array" ref="M5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7" t="str" cm="1">
        <f t="array" ref="N5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7" t="str" cm="1">
        <f t="array" ref="O5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7" t="str" cm="1">
        <f t="array" ref="P5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7" t="str" cm="1">
        <f t="array" ref="Q5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7" t="str" cm="1">
        <f t="array" ref="R5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7" t="str" cm="1">
        <f t="array" ref="S5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7" t="str" cm="1">
        <f t="array" ref="T5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7" t="str">
        <f t="array" ref="U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160341</v>
      </c>
      <c r="V57" t="str">
        <f t="array" ref="V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7" t="str">
        <f t="array" ref="W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164442</v>
      </c>
      <c r="X57" t="str">
        <f t="array" ref="X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7" t="str">
        <f t="array" ref="Y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7" t="str" cm="1">
        <f t="array" ref="Z5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7" t="str">
        <f t="array" ref="AA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7" x14ac:dyDescent="0.2">
      <c r="A58" s="27" t="s">
        <v>204</v>
      </c>
      <c r="B58" s="2" t="s">
        <v>340</v>
      </c>
      <c r="D58" s="12">
        <v>3</v>
      </c>
      <c r="E58">
        <v>2210</v>
      </c>
      <c r="F58">
        <f>IF(OR(subjects[[#This Row],[isTitle]]=TRUE,LEFT(subjects[[#This Row],[group]],1)="9"),"",VALUE(MID(subjects[[#This Row],[code]],4,1))*100)</f>
        <v>400</v>
      </c>
      <c r="G58" t="s">
        <v>41</v>
      </c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 cm="1">
        <f t="array" ref="M5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8" t="str" cm="1">
        <f t="array" ref="N5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8" t="str" cm="1">
        <f t="array" ref="O5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8" t="str" cm="1">
        <f t="array" ref="P5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8" t="str" cm="1">
        <f t="array" ref="Q5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8" t="str" cm="1">
        <f t="array" ref="R5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8" t="str" cm="1">
        <f t="array" ref="S5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8" t="str" cm="1">
        <f t="array" ref="T5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8" t="str">
        <f t="array" ref="U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160342</v>
      </c>
      <c r="V58" t="str">
        <f t="array" ref="V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8" t="str">
        <f t="array" ref="W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164443</v>
      </c>
      <c r="X58" t="str">
        <f t="array" ref="X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8" t="str">
        <f t="array" ref="Y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8" t="str" cm="1">
        <f t="array" ref="Z5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8" t="str">
        <f t="array" ref="AA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7" x14ac:dyDescent="0.2">
      <c r="A59" s="27" t="s">
        <v>223</v>
      </c>
      <c r="B59" s="2" t="s">
        <v>254</v>
      </c>
      <c r="D59" s="12">
        <v>3</v>
      </c>
      <c r="E59">
        <v>2210</v>
      </c>
      <c r="F59">
        <f>IF(OR(subjects[[#This Row],[isTitle]]=TRUE,LEFT(subjects[[#This Row],[group]],1)="9"),"",VALUE(MID(subjects[[#This Row],[code]],4,1))*100)</f>
        <v>400</v>
      </c>
      <c r="G59" t="s">
        <v>41</v>
      </c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 cm="1">
        <f t="array" ref="M5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9" t="str" cm="1">
        <f t="array" ref="N5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9" t="str" cm="1">
        <f t="array" ref="O5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59" t="str" cm="1">
        <f t="array" ref="P5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59" t="str" cm="1">
        <f t="array" ref="Q5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59" t="str" cm="1">
        <f t="array" ref="R5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59" t="str" cm="1">
        <f t="array" ref="S5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59" t="str" cm="1">
        <f t="array" ref="T5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59" t="str">
        <f t="array" ref="U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159335</v>
      </c>
      <c r="V59" t="str">
        <f t="array" ref="V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59" t="str">
        <f t="array" ref="W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59" t="str">
        <f t="array" ref="X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59" t="str">
        <f t="array" ref="Y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59" t="str" cm="1">
        <f t="array" ref="Z5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59" t="str">
        <f t="array" ref="AA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7" x14ac:dyDescent="0.2">
      <c r="A60" s="27" t="s">
        <v>205</v>
      </c>
      <c r="B60" s="2" t="s">
        <v>341</v>
      </c>
      <c r="D60" s="12">
        <v>3</v>
      </c>
      <c r="E60">
        <v>2210</v>
      </c>
      <c r="F60">
        <f>IF(OR(subjects[[#This Row],[isTitle]]=TRUE,LEFT(subjects[[#This Row],[group]],1)="9"),"",VALUE(MID(subjects[[#This Row],[code]],4,1))*100)</f>
        <v>400</v>
      </c>
      <c r="G60" t="s">
        <v>41</v>
      </c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 cm="1">
        <f t="array" ref="M6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0" t="str" cm="1">
        <f t="array" ref="N6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0" t="str" cm="1">
        <f t="array" ref="O6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0" t="str" cm="1">
        <f t="array" ref="P6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0" t="str" cm="1">
        <f t="array" ref="Q6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0" t="str" cm="1">
        <f t="array" ref="R6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0" t="str" cm="1">
        <f t="array" ref="S6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0" t="str" cm="1">
        <f t="array" ref="T6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0" t="str">
        <f t="array" ref="U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160415</v>
      </c>
      <c r="V60" t="str">
        <f t="array" ref="V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0" t="str">
        <f t="array" ref="W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0" t="str">
        <f t="array" ref="X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0" t="str">
        <f t="array" ref="Y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0" t="str" cm="1">
        <f t="array" ref="Z6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0" t="str">
        <f t="array" ref="AA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7" x14ac:dyDescent="0.2">
      <c r="A61" s="27" t="s">
        <v>206</v>
      </c>
      <c r="B61" s="2" t="s">
        <v>215</v>
      </c>
      <c r="D61" s="12">
        <v>3</v>
      </c>
      <c r="E61">
        <v>2210</v>
      </c>
      <c r="F61">
        <f>IF(OR(subjects[[#This Row],[isTitle]]=TRUE,LEFT(subjects[[#This Row],[group]],1)="9"),"",VALUE(MID(subjects[[#This Row],[code]],4,1))*100)</f>
        <v>400</v>
      </c>
      <c r="G61" t="s">
        <v>41</v>
      </c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 cm="1">
        <f t="array" ref="M6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1" t="str" cm="1">
        <f t="array" ref="N6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1" t="str" cm="1">
        <f t="array" ref="O6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1" t="str" cm="1">
        <f t="array" ref="P6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1" t="str" cm="1">
        <f t="array" ref="Q6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1" t="str" cm="1">
        <f t="array" ref="R6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1" t="str" cm="1">
        <f t="array" ref="S6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1" t="str" cm="1">
        <f t="array" ref="T6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1" t="str">
        <f t="array" ref="U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164341</v>
      </c>
      <c r="V61" t="str">
        <f t="array" ref="V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1" t="str">
        <f t="array" ref="W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1" t="str">
        <f t="array" ref="X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1" t="str">
        <f t="array" ref="Y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1" t="str" cm="1">
        <f t="array" ref="Z6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1" t="str">
        <f t="array" ref="AA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7" x14ac:dyDescent="0.2">
      <c r="A62" s="27" t="s">
        <v>243</v>
      </c>
      <c r="B62" s="2" t="s">
        <v>275</v>
      </c>
      <c r="D62" s="12">
        <v>3</v>
      </c>
      <c r="E62">
        <v>2210</v>
      </c>
      <c r="F62">
        <f>IF(OR(subjects[[#This Row],[isTitle]]=TRUE,LEFT(subjects[[#This Row],[group]],1)="9"),"",VALUE(MID(subjects[[#This Row],[code]],4,1))*100)</f>
        <v>400</v>
      </c>
      <c r="G62" t="s">
        <v>41</v>
      </c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 cm="1">
        <f t="array" ref="M6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2" t="str" cm="1">
        <f t="array" ref="N6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2" t="str" cm="1">
        <f t="array" ref="O6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2" t="str" cm="1">
        <f t="array" ref="P6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2" t="str" cm="1">
        <f t="array" ref="Q6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2" t="str" cm="1">
        <f t="array" ref="R6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2" t="str" cm="1">
        <f t="array" ref="S6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2" t="str" cm="1">
        <f t="array" ref="T6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2" t="str">
        <f t="array" ref="U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164441</v>
      </c>
      <c r="V62" t="str">
        <f t="array" ref="V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2" t="str">
        <f t="array" ref="W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2" t="str">
        <f t="array" ref="X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2" t="str">
        <f t="array" ref="Y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2" t="str" cm="1">
        <f t="array" ref="Z6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2" t="str">
        <f t="array" ref="AA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7" x14ac:dyDescent="0.2">
      <c r="A63" s="27" t="s">
        <v>207</v>
      </c>
      <c r="B63" s="2" t="s">
        <v>342</v>
      </c>
      <c r="D63" s="12">
        <v>3</v>
      </c>
      <c r="E63">
        <v>2210</v>
      </c>
      <c r="F63">
        <f>IF(OR(subjects[[#This Row],[isTitle]]=TRUE,LEFT(subjects[[#This Row],[group]],1)="9"),"",VALUE(MID(subjects[[#This Row],[code]],4,1))*100)</f>
        <v>200</v>
      </c>
      <c r="G63" t="s">
        <v>41</v>
      </c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 cm="1">
        <f t="array" ref="M6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3" t="str" cm="1">
        <f t="array" ref="N6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3" t="str" cm="1">
        <f t="array" ref="O6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3" t="str" cm="1">
        <f t="array" ref="P6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3" t="str" cm="1">
        <f t="array" ref="Q6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3" t="str" cm="1">
        <f t="array" ref="R6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3" t="str" cm="1">
        <f t="array" ref="S6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3" t="str" cm="1">
        <f t="array" ref="T6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3" t="str">
        <f t="array" ref="U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164442</v>
      </c>
      <c r="V63" t="str">
        <f t="array" ref="V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3" t="str">
        <f t="array" ref="W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3" t="str">
        <f t="array" ref="X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3" t="str">
        <f t="array" ref="Y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3" t="str" cm="1">
        <f t="array" ref="Z6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3" t="str">
        <f t="array" ref="AA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7" x14ac:dyDescent="0.2">
      <c r="A64" s="1" t="s">
        <v>130</v>
      </c>
      <c r="B6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(&gt;=18)</v>
      </c>
      <c r="C64" t="b">
        <v>1</v>
      </c>
      <c r="D64" t="str">
        <f>""</f>
        <v/>
      </c>
      <c r="E64">
        <v>2220</v>
      </c>
      <c r="F64" t="str">
        <f>IF(OR(subjects[[#This Row],[isTitle]]=TRUE,LEFT(subjects[[#This Row],[group]],1)="9"),"",VALUE(MID(subjects[[#This Row],[code]],4,1))*100)</f>
        <v/>
      </c>
      <c r="H64" t="str">
        <f>""</f>
        <v/>
      </c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 cm="1">
        <f t="array" ref="M6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4" t="str" cm="1">
        <f t="array" ref="N6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4" t="str" cm="1">
        <f t="array" ref="O6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4" t="str" cm="1">
        <f t="array" ref="P6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4" t="str" cm="1">
        <f t="array" ref="Q6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4" t="str" cm="1">
        <f t="array" ref="R6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4" t="str" cm="1">
        <f t="array" ref="S6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4" t="str" cm="1">
        <f t="array" ref="T6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4" t="str">
        <f t="array" ref="U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164443</v>
      </c>
      <c r="V64" t="str">
        <f t="array" ref="V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4" t="str">
        <f t="array" ref="W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4" t="str">
        <f t="array" ref="X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4" t="str">
        <f t="array" ref="Y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4" t="str" cm="1">
        <f t="array" ref="Z6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4" t="str">
        <f t="array" ref="AA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7" x14ac:dyDescent="0.2">
      <c r="A65" s="13" t="s">
        <v>216</v>
      </c>
      <c r="B65" t="s">
        <v>249</v>
      </c>
      <c r="D65" s="12">
        <v>3</v>
      </c>
      <c r="E65">
        <v>2220</v>
      </c>
      <c r="F65">
        <f>IF(OR(subjects[[#This Row],[isTitle]]=TRUE,LEFT(subjects[[#This Row],[group]],1)="9"),"",VALUE(MID(subjects[[#This Row],[code]],4,1))*100)</f>
        <v>200</v>
      </c>
      <c r="G65" t="s">
        <v>41</v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 cm="1">
        <f t="array" ref="M6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5" t="str" cm="1">
        <f t="array" ref="N6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5" t="str" cm="1">
        <f t="array" ref="O6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5" t="str" cm="1">
        <f t="array" ref="P6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5" t="str" cm="1">
        <f t="array" ref="Q6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5" t="str" cm="1">
        <f t="array" ref="R6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5" t="str" cm="1">
        <f t="array" ref="S6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5" t="str" cm="1">
        <f t="array" ref="T6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5" t="str">
        <f t="array" ref="U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Minor-1</v>
      </c>
      <c r="V65" t="str">
        <f t="array" ref="V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5" t="str">
        <f t="array" ref="W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5" t="str">
        <f t="array" ref="X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5" t="str">
        <f t="array" ref="Y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5" t="str" cm="1">
        <f t="array" ref="Z6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5" t="str">
        <f t="array" ref="AA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7" x14ac:dyDescent="0.2">
      <c r="A66" s="13" t="s">
        <v>217</v>
      </c>
      <c r="B66" t="s">
        <v>250</v>
      </c>
      <c r="D66" s="12">
        <v>3</v>
      </c>
      <c r="E66">
        <v>2220</v>
      </c>
      <c r="F66">
        <f>IF(OR(subjects[[#This Row],[isTitle]]=TRUE,LEFT(subjects[[#This Row],[group]],1)="9"),"",VALUE(MID(subjects[[#This Row],[code]],4,1))*100)</f>
        <v>300</v>
      </c>
      <c r="G66" t="s">
        <v>41</v>
      </c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 cm="1">
        <f t="array" ref="M6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6" t="str" cm="1">
        <f t="array" ref="N6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6" t="str" cm="1">
        <f t="array" ref="O6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6" t="str" cm="1">
        <f t="array" ref="P6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6" t="str" cm="1">
        <f t="array" ref="Q6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6" t="str" cm="1">
        <f t="array" ref="R6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6" t="str" cm="1">
        <f t="array" ref="S6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6" t="str" cm="1">
        <f t="array" ref="T6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6" t="str">
        <f t="array" ref="U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Minor-2</v>
      </c>
      <c r="V66" t="str">
        <f t="array" ref="V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6" t="str">
        <f t="array" ref="W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6" t="str">
        <f t="array" ref="X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6" t="str">
        <f t="array" ref="Y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6" t="str" cm="1">
        <f t="array" ref="Z6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6" t="str">
        <f t="array" ref="AA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7" x14ac:dyDescent="0.2">
      <c r="A67" s="13" t="s">
        <v>218</v>
      </c>
      <c r="B67" t="s">
        <v>251</v>
      </c>
      <c r="D67" s="12">
        <v>3</v>
      </c>
      <c r="E67">
        <v>2220</v>
      </c>
      <c r="F67">
        <f>IF(OR(subjects[[#This Row],[isTitle]]=TRUE,LEFT(subjects[[#This Row],[group]],1)="9"),"",VALUE(MID(subjects[[#This Row],[code]],4,1))*100)</f>
        <v>300</v>
      </c>
      <c r="G67" t="s">
        <v>41</v>
      </c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 cm="1">
        <f t="array" ref="M6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7" t="str" cm="1">
        <f t="array" ref="N6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7" t="str" cm="1">
        <f t="array" ref="O6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7" t="str" cm="1">
        <f t="array" ref="P6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7" t="str" cm="1">
        <f t="array" ref="Q6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7" t="str" cm="1">
        <f t="array" ref="R6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7" t="str" cm="1">
        <f t="array" ref="S6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7" t="str" cm="1">
        <f t="array" ref="T6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7" t="str">
        <f t="array" ref="U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Minor-3</v>
      </c>
      <c r="V67" t="str">
        <f t="array" ref="V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7" t="str">
        <f t="array" ref="W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7" t="str">
        <f t="array" ref="X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7" t="str">
        <f t="array" ref="Y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7" t="str" cm="1">
        <f t="array" ref="Z6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7" t="str">
        <f t="array" ref="AA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7" x14ac:dyDescent="0.2">
      <c r="A68" s="13" t="s">
        <v>198</v>
      </c>
      <c r="B68" t="s">
        <v>212</v>
      </c>
      <c r="D68" s="12">
        <v>3</v>
      </c>
      <c r="E68">
        <v>2220</v>
      </c>
      <c r="F68">
        <f>IF(OR(subjects[[#This Row],[isTitle]]=TRUE,LEFT(subjects[[#This Row],[group]],1)="9"),"",VALUE(MID(subjects[[#This Row],[code]],4,1))*100)</f>
        <v>300</v>
      </c>
      <c r="G68" t="s">
        <v>41</v>
      </c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 cm="1">
        <f t="array" ref="M6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8" t="str" cm="1">
        <f t="array" ref="N6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8" t="str" cm="1">
        <f t="array" ref="O6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8" t="str" cm="1">
        <f t="array" ref="P6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8" t="str" cm="1">
        <f t="array" ref="Q6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8" t="str" cm="1">
        <f t="array" ref="R6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8" t="str" cm="1">
        <f t="array" ref="S6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8" t="str" cm="1">
        <f t="array" ref="T6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8" t="str">
        <f t="array" ref="U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Minor-4</v>
      </c>
      <c r="V68" t="str">
        <f t="array" ref="V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8" t="str">
        <f t="array" ref="W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8" t="str">
        <f t="array" ref="X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8" t="str">
        <f t="array" ref="Y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8" t="str" cm="1">
        <f t="array" ref="Z6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8" t="str">
        <f t="array" ref="AA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7" x14ac:dyDescent="0.2">
      <c r="A69" s="13" t="s">
        <v>220</v>
      </c>
      <c r="B69" t="s">
        <v>343</v>
      </c>
      <c r="D69" s="12">
        <v>3</v>
      </c>
      <c r="E69">
        <v>2220</v>
      </c>
      <c r="F69">
        <f>IF(OR(subjects[[#This Row],[isTitle]]=TRUE,LEFT(subjects[[#This Row],[group]],1)="9"),"",VALUE(MID(subjects[[#This Row],[code]],4,1))*100)</f>
        <v>300</v>
      </c>
      <c r="G69" t="s">
        <v>41</v>
      </c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 cm="1">
        <f t="array" ref="M6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9" t="str" cm="1">
        <f t="array" ref="N6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9" t="str" cm="1">
        <f t="array" ref="O6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69" t="str" cm="1">
        <f t="array" ref="P6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69" t="str" cm="1">
        <f t="array" ref="Q6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69" t="str" cm="1">
        <f t="array" ref="R6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69" t="str" cm="1">
        <f t="array" ref="S6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69" t="str" cm="1">
        <f t="array" ref="T6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69" t="str">
        <f t="array" ref="U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Minor-5</v>
      </c>
      <c r="V69" t="str">
        <f t="array" ref="V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69" t="str">
        <f t="array" ref="W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69" t="str">
        <f t="array" ref="X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69" t="str">
        <f t="array" ref="Y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69" t="str" cm="1">
        <f t="array" ref="Z6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69" t="str">
        <f t="array" ref="AA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7" x14ac:dyDescent="0.2">
      <c r="A70" s="13" t="s">
        <v>221</v>
      </c>
      <c r="B70" t="s">
        <v>252</v>
      </c>
      <c r="D70" s="12">
        <v>3</v>
      </c>
      <c r="E70">
        <v>2220</v>
      </c>
      <c r="F70">
        <f>IF(OR(subjects[[#This Row],[isTitle]]=TRUE,LEFT(subjects[[#This Row],[group]],1)="9"),"",VALUE(MID(subjects[[#This Row],[code]],4,1))*100)</f>
        <v>400</v>
      </c>
      <c r="G70" t="s">
        <v>41</v>
      </c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 cm="1">
        <f t="array" ref="M7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0" t="str" cm="1">
        <f t="array" ref="N7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0" t="str" cm="1">
        <f t="array" ref="O7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0" t="str" cm="1">
        <f t="array" ref="P7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0" t="str" cm="1">
        <f t="array" ref="Q7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0" t="str" cm="1">
        <f t="array" ref="R7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0" t="str" cm="1">
        <f t="array" ref="S7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0" t="str" cm="1">
        <f t="array" ref="T7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0" t="str">
        <f t="array" ref="U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0" t="str">
        <f t="array" ref="V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0" t="str">
        <f t="array" ref="W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0" t="str">
        <f t="array" ref="X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0" t="str">
        <f t="array" ref="Y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0" t="str" cm="1">
        <f t="array" ref="Z7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0" t="str">
        <f t="array" ref="AA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7" x14ac:dyDescent="0.2">
      <c r="A71" s="13" t="s">
        <v>222</v>
      </c>
      <c r="B71" t="s">
        <v>253</v>
      </c>
      <c r="D71" s="12">
        <v>3</v>
      </c>
      <c r="E71">
        <v>2220</v>
      </c>
      <c r="F71">
        <f>IF(OR(subjects[[#This Row],[isTitle]]=TRUE,LEFT(subjects[[#This Row],[group]],1)="9"),"",VALUE(MID(subjects[[#This Row],[code]],4,1))*100)</f>
        <v>400</v>
      </c>
      <c r="G71" t="s">
        <v>41</v>
      </c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 cm="1">
        <f t="array" ref="M7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1" t="str" cm="1">
        <f t="array" ref="N7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1" t="str" cm="1">
        <f t="array" ref="O7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1" t="str" cm="1">
        <f t="array" ref="P7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1" t="str" cm="1">
        <f t="array" ref="Q7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1" t="str" cm="1">
        <f t="array" ref="R7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1" t="str" cm="1">
        <f t="array" ref="S7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1" t="str" cm="1">
        <f t="array" ref="T7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1" t="str">
        <f t="array" ref="U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1" t="str">
        <f t="array" ref="V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1" t="str">
        <f t="array" ref="W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1" t="str">
        <f t="array" ref="X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1" t="str">
        <f t="array" ref="Y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1" t="str" cm="1">
        <f t="array" ref="Z7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1" t="str">
        <f t="array" ref="AA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7" x14ac:dyDescent="0.2">
      <c r="A72" s="13" t="s">
        <v>224</v>
      </c>
      <c r="B72" t="s">
        <v>344</v>
      </c>
      <c r="D72" s="12">
        <v>3</v>
      </c>
      <c r="E72">
        <v>2220</v>
      </c>
      <c r="F72">
        <f>IF(OR(subjects[[#This Row],[isTitle]]=TRUE,LEFT(subjects[[#This Row],[group]],1)="9"),"",VALUE(MID(subjects[[#This Row],[code]],4,1))*100)</f>
        <v>400</v>
      </c>
      <c r="G72" t="s">
        <v>41</v>
      </c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 cm="1">
        <f t="array" ref="M7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2" t="str" cm="1">
        <f t="array" ref="N7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2" t="str" cm="1">
        <f t="array" ref="O7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2" t="str" cm="1">
        <f t="array" ref="P7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2" t="str" cm="1">
        <f t="array" ref="Q7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2" t="str" cm="1">
        <f t="array" ref="R7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2" t="str" cm="1">
        <f t="array" ref="S7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2" t="str" cm="1">
        <f t="array" ref="T7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2" t="str">
        <f t="array" ref="U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2" t="str">
        <f t="array" ref="V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2" t="str">
        <f t="array" ref="W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2" t="str">
        <f t="array" ref="X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2" t="str">
        <f t="array" ref="Y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2" t="str" cm="1">
        <f t="array" ref="Z7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2" t="str">
        <f t="array" ref="AA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7" x14ac:dyDescent="0.2">
      <c r="A73" s="13" t="s">
        <v>225</v>
      </c>
      <c r="B73" t="s">
        <v>255</v>
      </c>
      <c r="D73" s="12">
        <v>3</v>
      </c>
      <c r="E73">
        <v>2220</v>
      </c>
      <c r="F73">
        <f>IF(OR(subjects[[#This Row],[isTitle]]=TRUE,LEFT(subjects[[#This Row],[group]],1)="9"),"",VALUE(MID(subjects[[#This Row],[code]],4,1))*100)</f>
        <v>300</v>
      </c>
      <c r="G73" t="s">
        <v>41</v>
      </c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 cm="1">
        <f t="array" ref="M7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3" t="str" cm="1">
        <f t="array" ref="N7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3" t="str" cm="1">
        <f t="array" ref="O7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3" t="str" cm="1">
        <f t="array" ref="P7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3" t="str" cm="1">
        <f t="array" ref="Q7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3" t="str" cm="1">
        <f t="array" ref="R7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3" t="str" cm="1">
        <f t="array" ref="S7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3" t="str" cm="1">
        <f t="array" ref="T7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3" t="str">
        <f t="array" ref="U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3" t="str">
        <f t="array" ref="V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3" t="str">
        <f t="array" ref="W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3" t="str">
        <f t="array" ref="X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3" t="str">
        <f t="array" ref="Y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3" t="str" cm="1">
        <f t="array" ref="Z7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3" t="str">
        <f t="array" ref="AA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7" x14ac:dyDescent="0.2">
      <c r="A74" s="13" t="s">
        <v>199</v>
      </c>
      <c r="B74" t="s">
        <v>256</v>
      </c>
      <c r="D74" s="12">
        <v>3</v>
      </c>
      <c r="E74">
        <v>2220</v>
      </c>
      <c r="F74">
        <f>IF(OR(subjects[[#This Row],[isTitle]]=TRUE,LEFT(subjects[[#This Row],[group]],1)="9"),"",VALUE(MID(subjects[[#This Row],[code]],4,1))*100)</f>
        <v>300</v>
      </c>
      <c r="G74" t="s">
        <v>41</v>
      </c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 cm="1">
        <f t="array" ref="M7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4" t="str" cm="1">
        <f t="array" ref="N7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4" t="str" cm="1">
        <f t="array" ref="O7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4" t="str" cm="1">
        <f t="array" ref="P7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4" t="str" cm="1">
        <f t="array" ref="Q7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4" t="str" cm="1">
        <f t="array" ref="R7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4" t="str" cm="1">
        <f t="array" ref="S7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4" t="str" cm="1">
        <f t="array" ref="T7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4" t="str">
        <f t="array" ref="U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4" t="str">
        <f t="array" ref="V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4" t="str">
        <f t="array" ref="W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4" t="str">
        <f t="array" ref="X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4" t="str">
        <f t="array" ref="Y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4" t="str" cm="1">
        <f t="array" ref="Z7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4" t="str">
        <f t="array" ref="AA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7" x14ac:dyDescent="0.2">
      <c r="A75" s="1" t="s">
        <v>230</v>
      </c>
      <c r="B75" t="s">
        <v>345</v>
      </c>
      <c r="D75" s="12">
        <v>3</v>
      </c>
      <c r="E75">
        <v>2220</v>
      </c>
      <c r="F75">
        <f>IF(OR(subjects[[#This Row],[isTitle]]=TRUE,LEFT(subjects[[#This Row],[group]],1)="9"),"",VALUE(MID(subjects[[#This Row],[code]],4,1))*100)</f>
        <v>300</v>
      </c>
      <c r="G75" t="s">
        <v>41</v>
      </c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 cm="1">
        <f t="array" ref="M7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5" t="str" cm="1">
        <f t="array" ref="N7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5" t="str" cm="1">
        <f t="array" ref="O7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5" t="str" cm="1">
        <f t="array" ref="P7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5" t="str" cm="1">
        <f t="array" ref="Q7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5" t="str" cm="1">
        <f t="array" ref="R7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5" t="str" cm="1">
        <f t="array" ref="S7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5" t="str" cm="1">
        <f t="array" ref="T7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5" t="str">
        <f t="array" ref="U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5" t="str">
        <f t="array" ref="V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5" t="str">
        <f t="array" ref="W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5" t="str">
        <f t="array" ref="X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5" t="str">
        <f t="array" ref="Y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5" t="str" cm="1">
        <f t="array" ref="Z7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5" t="str">
        <f t="array" ref="AA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7" x14ac:dyDescent="0.2">
      <c r="A76" s="13" t="s">
        <v>226</v>
      </c>
      <c r="B76" t="s">
        <v>257</v>
      </c>
      <c r="D76" s="12">
        <v>3</v>
      </c>
      <c r="E76">
        <v>2220</v>
      </c>
      <c r="F76">
        <f>IF(OR(subjects[[#This Row],[isTitle]]=TRUE,LEFT(subjects[[#This Row],[group]],1)="9"),"",VALUE(MID(subjects[[#This Row],[code]],4,1))*100)</f>
        <v>300</v>
      </c>
      <c r="G76" t="s">
        <v>41</v>
      </c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 cm="1">
        <f t="array" ref="M7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6" t="str" cm="1">
        <f t="array" ref="N7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6" t="str" cm="1">
        <f t="array" ref="O7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6" t="str" cm="1">
        <f t="array" ref="P7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6" t="str" cm="1">
        <f t="array" ref="Q7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6" t="str" cm="1">
        <f t="array" ref="R7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6" t="str" cm="1">
        <f t="array" ref="S7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6" t="str" cm="1">
        <f t="array" ref="T7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6" t="str">
        <f t="array" ref="U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6" t="str">
        <f t="array" ref="V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6" t="str">
        <f t="array" ref="W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6" t="str">
        <f t="array" ref="X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6" t="str">
        <f t="array" ref="Y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6" t="str" cm="1">
        <f t="array" ref="Z7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6" t="str">
        <f t="array" ref="AA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7" x14ac:dyDescent="0.2">
      <c r="A77" s="13" t="s">
        <v>155</v>
      </c>
      <c r="B77" t="s">
        <v>258</v>
      </c>
      <c r="D77" s="12">
        <v>3</v>
      </c>
      <c r="E77">
        <v>2220</v>
      </c>
      <c r="F77">
        <f>IF(OR(subjects[[#This Row],[isTitle]]=TRUE,LEFT(subjects[[#This Row],[group]],1)="9"),"",VALUE(MID(subjects[[#This Row],[code]],4,1))*100)</f>
        <v>300</v>
      </c>
      <c r="G77" t="s">
        <v>41</v>
      </c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 cm="1">
        <f t="array" ref="M7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7" t="str" cm="1">
        <f t="array" ref="N7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7" t="str" cm="1">
        <f t="array" ref="O7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7" t="str" cm="1">
        <f t="array" ref="P7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7" t="str" cm="1">
        <f t="array" ref="Q7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7" t="str" cm="1">
        <f t="array" ref="R7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7" t="str" cm="1">
        <f t="array" ref="S7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7" t="str" cm="1">
        <f t="array" ref="T7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7" t="str">
        <f t="array" ref="U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7" t="str">
        <f t="array" ref="V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7" t="str">
        <f t="array" ref="W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7" t="str">
        <f t="array" ref="X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7" t="str">
        <f t="array" ref="Y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7" t="str" cm="1">
        <f t="array" ref="Z7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7" t="str">
        <f t="array" ref="AA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7" x14ac:dyDescent="0.2">
      <c r="A78" s="13" t="s">
        <v>156</v>
      </c>
      <c r="B78" t="s">
        <v>157</v>
      </c>
      <c r="D78" s="12">
        <v>3</v>
      </c>
      <c r="E78">
        <v>2220</v>
      </c>
      <c r="F78">
        <f>IF(OR(subjects[[#This Row],[isTitle]]=TRUE,LEFT(subjects[[#This Row],[group]],1)="9"),"",VALUE(MID(subjects[[#This Row],[code]],4,1))*100)</f>
        <v>300</v>
      </c>
      <c r="G78" t="s">
        <v>41</v>
      </c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 cm="1">
        <f t="array" ref="M7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8" t="str" cm="1">
        <f t="array" ref="N7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8" t="str" cm="1">
        <f t="array" ref="O7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8" t="str" cm="1">
        <f t="array" ref="P7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8" t="str" cm="1">
        <f t="array" ref="Q7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8" t="str" cm="1">
        <f t="array" ref="R7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8" t="str" cm="1">
        <f t="array" ref="S7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8" t="str" cm="1">
        <f t="array" ref="T7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8" t="str">
        <f t="array" ref="U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8" t="str">
        <f t="array" ref="V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8" t="str">
        <f t="array" ref="W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8" t="str">
        <f t="array" ref="X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8" t="str">
        <f t="array" ref="Y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8" t="str" cm="1">
        <f t="array" ref="Z7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8" t="str">
        <f t="array" ref="AA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7" x14ac:dyDescent="0.2">
      <c r="A79" s="13" t="s">
        <v>227</v>
      </c>
      <c r="B79" t="s">
        <v>259</v>
      </c>
      <c r="D79" s="12">
        <v>3</v>
      </c>
      <c r="E79">
        <v>2220</v>
      </c>
      <c r="F79">
        <f>IF(OR(subjects[[#This Row],[isTitle]]=TRUE,LEFT(subjects[[#This Row],[group]],1)="9"),"",VALUE(MID(subjects[[#This Row],[code]],4,1))*100)</f>
        <v>300</v>
      </c>
      <c r="G79" t="s">
        <v>41</v>
      </c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 cm="1">
        <f t="array" ref="M7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9" t="str" cm="1">
        <f t="array" ref="N7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9" t="str" cm="1">
        <f t="array" ref="O7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79" t="str" cm="1">
        <f t="array" ref="P7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79" t="str" cm="1">
        <f t="array" ref="Q7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79" t="str" cm="1">
        <f t="array" ref="R7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79" t="str" cm="1">
        <f t="array" ref="S7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79" t="str" cm="1">
        <f t="array" ref="T7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79" t="str">
        <f t="array" ref="U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79" t="str">
        <f t="array" ref="V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79" t="str">
        <f t="array" ref="W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79" t="str">
        <f t="array" ref="X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79" t="str">
        <f t="array" ref="Y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79" t="str" cm="1">
        <f t="array" ref="Z7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79" t="str">
        <f t="array" ref="AA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7" x14ac:dyDescent="0.2">
      <c r="A80" s="13" t="s">
        <v>228</v>
      </c>
      <c r="B80" t="s">
        <v>260</v>
      </c>
      <c r="D80" s="12">
        <v>3</v>
      </c>
      <c r="E80">
        <v>2220</v>
      </c>
      <c r="F80">
        <f>IF(OR(subjects[[#This Row],[isTitle]]=TRUE,LEFT(subjects[[#This Row],[group]],1)="9"),"",VALUE(MID(subjects[[#This Row],[code]],4,1))*100)</f>
        <v>300</v>
      </c>
      <c r="G80" t="s">
        <v>41</v>
      </c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 cm="1">
        <f t="array" ref="M8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0" t="str" cm="1">
        <f t="array" ref="N8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0" t="str" cm="1">
        <f t="array" ref="O8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0" t="str" cm="1">
        <f t="array" ref="P8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0" t="str" cm="1">
        <f t="array" ref="Q8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0" t="str" cm="1">
        <f t="array" ref="R8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0" t="str" cm="1">
        <f t="array" ref="S8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0" t="str" cm="1">
        <f t="array" ref="T8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0" t="str">
        <f t="array" ref="U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0" t="str">
        <f t="array" ref="V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0" t="str">
        <f t="array" ref="W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0" t="str">
        <f t="array" ref="X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0" t="str">
        <f t="array" ref="Y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0" t="str" cm="1">
        <f t="array" ref="Z8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0" t="str">
        <f t="array" ref="AA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7" x14ac:dyDescent="0.2">
      <c r="A81" s="13" t="s">
        <v>158</v>
      </c>
      <c r="B81" t="s">
        <v>261</v>
      </c>
      <c r="D81" s="12">
        <v>3</v>
      </c>
      <c r="E81">
        <v>2220</v>
      </c>
      <c r="F81">
        <f>IF(OR(subjects[[#This Row],[isTitle]]=TRUE,LEFT(subjects[[#This Row],[group]],1)="9"),"",VALUE(MID(subjects[[#This Row],[code]],4,1))*100)</f>
        <v>400</v>
      </c>
      <c r="G81" t="s">
        <v>41</v>
      </c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 cm="1">
        <f t="array" ref="M8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1" t="str" cm="1">
        <f t="array" ref="N8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1" t="str" cm="1">
        <f t="array" ref="O8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1" t="str" cm="1">
        <f t="array" ref="P8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1" t="str" cm="1">
        <f t="array" ref="Q8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1" t="str" cm="1">
        <f t="array" ref="R8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1" t="str" cm="1">
        <f t="array" ref="S8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1" t="str" cm="1">
        <f t="array" ref="T8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1" t="str">
        <f t="array" ref="U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1" t="str">
        <f t="array" ref="V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1" t="str">
        <f t="array" ref="W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1" t="str">
        <f t="array" ref="X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1" t="str">
        <f t="array" ref="Y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1" t="str" cm="1">
        <f t="array" ref="Z8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1" t="str">
        <f t="array" ref="AA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7" x14ac:dyDescent="0.2">
      <c r="A82" s="1" t="s">
        <v>346</v>
      </c>
      <c r="B82" t="s">
        <v>347</v>
      </c>
      <c r="D82" s="12">
        <v>3</v>
      </c>
      <c r="E82">
        <v>2220</v>
      </c>
      <c r="F82">
        <f>IF(OR(subjects[[#This Row],[isTitle]]=TRUE,LEFT(subjects[[#This Row],[group]],1)="9"),"",VALUE(MID(subjects[[#This Row],[code]],4,1))*100)</f>
        <v>400</v>
      </c>
      <c r="G82" t="s">
        <v>41</v>
      </c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 cm="1">
        <f t="array" ref="M8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2" t="str" cm="1">
        <f t="array" ref="N8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2" t="str" cm="1">
        <f t="array" ref="O8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2" t="str" cm="1">
        <f t="array" ref="P8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2" t="str" cm="1">
        <f t="array" ref="Q8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2" t="str" cm="1">
        <f t="array" ref="R8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2" t="str" cm="1">
        <f t="array" ref="S8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2" t="str" cm="1">
        <f t="array" ref="T8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2" t="str">
        <f t="array" ref="U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2" t="str">
        <f t="array" ref="V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2" t="str">
        <f t="array" ref="W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2" t="str">
        <f t="array" ref="X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2" t="str">
        <f t="array" ref="Y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2" t="str" cm="1">
        <f t="array" ref="Z8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2" t="str">
        <f t="array" ref="AA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7" x14ac:dyDescent="0.2">
      <c r="A83" s="13" t="s">
        <v>229</v>
      </c>
      <c r="B83" t="s">
        <v>262</v>
      </c>
      <c r="D83" s="12">
        <v>3</v>
      </c>
      <c r="E83">
        <v>2220</v>
      </c>
      <c r="F83">
        <f>IF(OR(subjects[[#This Row],[isTitle]]=TRUE,LEFT(subjects[[#This Row],[group]],1)="9"),"",VALUE(MID(subjects[[#This Row],[code]],4,1))*100)</f>
        <v>400</v>
      </c>
      <c r="G83" t="s">
        <v>41</v>
      </c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 cm="1">
        <f t="array" ref="M8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3" t="str" cm="1">
        <f t="array" ref="N8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3" t="str" cm="1">
        <f t="array" ref="O8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3" t="str" cm="1">
        <f t="array" ref="P8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3" t="str" cm="1">
        <f t="array" ref="Q8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3" t="str" cm="1">
        <f t="array" ref="R8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3" t="str" cm="1">
        <f t="array" ref="S8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3" t="str" cm="1">
        <f t="array" ref="T8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3" t="str">
        <f t="array" ref="U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3" t="str">
        <f t="array" ref="V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3" t="str">
        <f t="array" ref="W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3" t="str">
        <f t="array" ref="X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3" t="str">
        <f t="array" ref="Y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3" t="str" cm="1">
        <f t="array" ref="Z8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3" t="str">
        <f t="array" ref="AA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7" x14ac:dyDescent="0.2">
      <c r="A84" s="13" t="s">
        <v>159</v>
      </c>
      <c r="B84" t="s">
        <v>160</v>
      </c>
      <c r="D84" s="12">
        <v>3</v>
      </c>
      <c r="E84">
        <v>2220</v>
      </c>
      <c r="F84">
        <f>IF(OR(subjects[[#This Row],[isTitle]]=TRUE,LEFT(subjects[[#This Row],[group]],1)="9"),"",VALUE(MID(subjects[[#This Row],[code]],4,1))*100)</f>
        <v>400</v>
      </c>
      <c r="G84" t="s">
        <v>41</v>
      </c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 cm="1">
        <f t="array" ref="M8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4" t="str" cm="1">
        <f t="array" ref="N8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4" t="str" cm="1">
        <f t="array" ref="O8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4" t="str" cm="1">
        <f t="array" ref="P8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4" t="str" cm="1">
        <f t="array" ref="Q8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4" t="str" cm="1">
        <f t="array" ref="R8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4" t="str" cm="1">
        <f t="array" ref="S8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4" t="str" cm="1">
        <f t="array" ref="T8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4" t="str">
        <f t="array" ref="U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4" t="str">
        <f t="array" ref="V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4" t="str">
        <f t="array" ref="W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4" t="str">
        <f t="array" ref="X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4" t="str">
        <f t="array" ref="Y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4" t="str" cm="1">
        <f t="array" ref="Z8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4" t="str">
        <f t="array" ref="AA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7" x14ac:dyDescent="0.2">
      <c r="A85" s="13" t="s">
        <v>231</v>
      </c>
      <c r="B85" t="s">
        <v>263</v>
      </c>
      <c r="D85" s="12">
        <v>3</v>
      </c>
      <c r="E85">
        <v>2220</v>
      </c>
      <c r="F85">
        <f>IF(OR(subjects[[#This Row],[isTitle]]=TRUE,LEFT(subjects[[#This Row],[group]],1)="9"),"",VALUE(MID(subjects[[#This Row],[code]],4,1))*100)</f>
        <v>400</v>
      </c>
      <c r="G85" t="s">
        <v>41</v>
      </c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 cm="1">
        <f t="array" ref="M8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5" t="str" cm="1">
        <f t="array" ref="N8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5" t="str" cm="1">
        <f t="array" ref="O8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5" t="str" cm="1">
        <f t="array" ref="P8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5" t="str" cm="1">
        <f t="array" ref="Q8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5" t="str" cm="1">
        <f t="array" ref="R8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5" t="str" cm="1">
        <f t="array" ref="S8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5" t="str" cm="1">
        <f t="array" ref="T8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5" t="str">
        <f t="array" ref="U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5" t="str">
        <f t="array" ref="V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5" t="str">
        <f t="array" ref="W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5" t="str">
        <f t="array" ref="X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5" t="str">
        <f t="array" ref="Y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5" t="str" cm="1">
        <f t="array" ref="Z8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5" t="str">
        <f t="array" ref="AA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7" x14ac:dyDescent="0.2">
      <c r="A86" s="1" t="s">
        <v>202</v>
      </c>
      <c r="B86" t="s">
        <v>348</v>
      </c>
      <c r="D86" s="12">
        <v>3</v>
      </c>
      <c r="E86">
        <v>2220</v>
      </c>
      <c r="F86">
        <f>IF(OR(subjects[[#This Row],[isTitle]]=TRUE,LEFT(subjects[[#This Row],[group]],1)="9"),"",VALUE(MID(subjects[[#This Row],[code]],4,1))*100)</f>
        <v>300</v>
      </c>
      <c r="G86" t="s">
        <v>41</v>
      </c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 cm="1">
        <f t="array" ref="M8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6" t="str" cm="1">
        <f t="array" ref="N8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6" t="str" cm="1">
        <f t="array" ref="O8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6" t="str" cm="1">
        <f t="array" ref="P8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6" t="str" cm="1">
        <f t="array" ref="Q8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6" t="str" cm="1">
        <f t="array" ref="R8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6" t="str" cm="1">
        <f t="array" ref="S8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6" t="str" cm="1">
        <f t="array" ref="T8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6" t="str">
        <f t="array" ref="U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6" t="str">
        <f t="array" ref="V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6" t="str">
        <f t="array" ref="W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6" t="str">
        <f t="array" ref="X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6" t="str">
        <f t="array" ref="Y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6" t="str" cm="1">
        <f t="array" ref="Z8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6" t="str">
        <f t="array" ref="AA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7" x14ac:dyDescent="0.2">
      <c r="A87" s="1" t="s">
        <v>234</v>
      </c>
      <c r="B87" t="s">
        <v>266</v>
      </c>
      <c r="D87" s="12">
        <v>3</v>
      </c>
      <c r="E87">
        <v>2220</v>
      </c>
      <c r="F87">
        <f>IF(OR(subjects[[#This Row],[isTitle]]=TRUE,LEFT(subjects[[#This Row],[group]],1)="9"),"",VALUE(MID(subjects[[#This Row],[code]],4,1))*100)</f>
        <v>300</v>
      </c>
      <c r="G87" t="s">
        <v>41</v>
      </c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 cm="1">
        <f t="array" ref="M8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7" t="str" cm="1">
        <f t="array" ref="N8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7" t="str" cm="1">
        <f t="array" ref="O8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7" t="str" cm="1">
        <f t="array" ref="P8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7" t="str" cm="1">
        <f t="array" ref="Q8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7" t="str" cm="1">
        <f t="array" ref="R8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7" t="str" cm="1">
        <f t="array" ref="S8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7" t="str" cm="1">
        <f t="array" ref="T8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7" t="str">
        <f t="array" ref="U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7" t="str">
        <f t="array" ref="V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7" t="str">
        <f t="array" ref="W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7" t="str">
        <f t="array" ref="X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7" t="str">
        <f t="array" ref="Y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7" t="str" cm="1">
        <f t="array" ref="Z8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7" t="str">
        <f t="array" ref="AA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7" x14ac:dyDescent="0.2">
      <c r="A88" s="1" t="s">
        <v>235</v>
      </c>
      <c r="B88" t="s">
        <v>267</v>
      </c>
      <c r="D88" s="12">
        <v>3</v>
      </c>
      <c r="E88">
        <v>2220</v>
      </c>
      <c r="F88">
        <f>IF(OR(subjects[[#This Row],[isTitle]]=TRUE,LEFT(subjects[[#This Row],[group]],1)="9"),"",VALUE(MID(subjects[[#This Row],[code]],4,1))*100)</f>
        <v>300</v>
      </c>
      <c r="G88" t="s">
        <v>41</v>
      </c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 cm="1">
        <f t="array" ref="M8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8" t="str" cm="1">
        <f t="array" ref="N8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8" t="str" cm="1">
        <f t="array" ref="O8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8" t="str" cm="1">
        <f t="array" ref="P8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8" t="str" cm="1">
        <f t="array" ref="Q8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8" t="str" cm="1">
        <f t="array" ref="R8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8" t="str" cm="1">
        <f t="array" ref="S8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8" t="str" cm="1">
        <f t="array" ref="T8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8" t="str">
        <f t="array" ref="U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8" t="str">
        <f t="array" ref="V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8" t="str">
        <f t="array" ref="W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8" t="str">
        <f t="array" ref="X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8" t="str">
        <f t="array" ref="Y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8" t="str" cm="1">
        <f t="array" ref="Z8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8" t="str">
        <f t="array" ref="AA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7" x14ac:dyDescent="0.2">
      <c r="A89" s="1" t="s">
        <v>236</v>
      </c>
      <c r="B89" t="s">
        <v>268</v>
      </c>
      <c r="D89" s="12">
        <v>3</v>
      </c>
      <c r="E89">
        <v>2220</v>
      </c>
      <c r="F89">
        <f>IF(OR(subjects[[#This Row],[isTitle]]=TRUE,LEFT(subjects[[#This Row],[group]],1)="9"),"",VALUE(MID(subjects[[#This Row],[code]],4,1))*100)</f>
        <v>400</v>
      </c>
      <c r="G89" t="s">
        <v>41</v>
      </c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 cm="1">
        <f t="array" ref="M8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9" t="str" cm="1">
        <f t="array" ref="N8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9" t="str" cm="1">
        <f t="array" ref="O8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89" t="str" cm="1">
        <f t="array" ref="P8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89" t="str" cm="1">
        <f t="array" ref="Q8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89" t="str" cm="1">
        <f t="array" ref="R8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89" t="str" cm="1">
        <f t="array" ref="S8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89" t="str" cm="1">
        <f t="array" ref="T8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89" t="str">
        <f t="array" ref="U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89" t="str">
        <f t="array" ref="V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89" t="str">
        <f t="array" ref="W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89" t="str">
        <f t="array" ref="X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89" t="str">
        <f t="array" ref="Y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89" t="str" cm="1">
        <f t="array" ref="Z8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89" t="str">
        <f t="array" ref="AA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7" x14ac:dyDescent="0.2">
      <c r="A90" s="1" t="s">
        <v>237</v>
      </c>
      <c r="B90" t="s">
        <v>269</v>
      </c>
      <c r="D90" s="12">
        <v>3</v>
      </c>
      <c r="E90">
        <v>2220</v>
      </c>
      <c r="F90">
        <f>IF(OR(subjects[[#This Row],[isTitle]]=TRUE,LEFT(subjects[[#This Row],[group]],1)="9"),"",VALUE(MID(subjects[[#This Row],[code]],4,1))*100)</f>
        <v>400</v>
      </c>
      <c r="G90" t="s">
        <v>41</v>
      </c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 cm="1">
        <f t="array" ref="M9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0" t="str" cm="1">
        <f t="array" ref="N9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0" t="str" cm="1">
        <f t="array" ref="O9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0" t="str" cm="1">
        <f t="array" ref="P9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0" t="str" cm="1">
        <f t="array" ref="Q9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0" t="str" cm="1">
        <f t="array" ref="R9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0" t="str" cm="1">
        <f t="array" ref="S9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0" t="str" cm="1">
        <f t="array" ref="T9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0" t="str">
        <f t="array" ref="U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0" t="str">
        <f t="array" ref="V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0" t="str">
        <f t="array" ref="W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0" t="str">
        <f t="array" ref="X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0" t="str">
        <f t="array" ref="Y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0" t="str" cm="1">
        <f t="array" ref="Z9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0" t="str">
        <f t="array" ref="AA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7" x14ac:dyDescent="0.2">
      <c r="A91" s="13" t="s">
        <v>238</v>
      </c>
      <c r="B91" t="s">
        <v>270</v>
      </c>
      <c r="D91" s="12">
        <v>3</v>
      </c>
      <c r="E91">
        <v>2220</v>
      </c>
      <c r="F91">
        <f>IF(OR(subjects[[#This Row],[isTitle]]=TRUE,LEFT(subjects[[#This Row],[group]],1)="9"),"",VALUE(MID(subjects[[#This Row],[code]],4,1))*100)</f>
        <v>400</v>
      </c>
      <c r="G91" t="s">
        <v>41</v>
      </c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 cm="1">
        <f t="array" ref="M9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1" t="str" cm="1">
        <f t="array" ref="N9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1" t="str" cm="1">
        <f t="array" ref="O9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1" t="str" cm="1">
        <f t="array" ref="P9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1" t="str" cm="1">
        <f t="array" ref="Q9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1" t="str" cm="1">
        <f t="array" ref="R9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1" t="str" cm="1">
        <f t="array" ref="S9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1" t="str" cm="1">
        <f t="array" ref="T9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1" t="str">
        <f t="array" ref="U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1" t="str">
        <f t="array" ref="V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1" t="str">
        <f t="array" ref="W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1" t="str">
        <f t="array" ref="X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1" t="str">
        <f t="array" ref="Y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1" t="str" cm="1">
        <f t="array" ref="Z9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1" t="str">
        <f t="array" ref="AA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7" x14ac:dyDescent="0.2">
      <c r="A92" s="13" t="s">
        <v>349</v>
      </c>
      <c r="B92" t="s">
        <v>350</v>
      </c>
      <c r="D92" s="12">
        <v>3</v>
      </c>
      <c r="E92">
        <v>2220</v>
      </c>
      <c r="F92">
        <f>IF(OR(subjects[[#This Row],[isTitle]]=TRUE,LEFT(subjects[[#This Row],[group]],1)="9"),"",VALUE(MID(subjects[[#This Row],[code]],4,1))*100)</f>
        <v>300</v>
      </c>
      <c r="G92" t="s">
        <v>41</v>
      </c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 cm="1">
        <f t="array" ref="M9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2" t="str" cm="1">
        <f t="array" ref="N9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2" t="str" cm="1">
        <f t="array" ref="O9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2" t="str" cm="1">
        <f t="array" ref="P9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2" t="str" cm="1">
        <f t="array" ref="Q9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2" t="str" cm="1">
        <f t="array" ref="R9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2" t="str" cm="1">
        <f t="array" ref="S9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2" t="str" cm="1">
        <f t="array" ref="T9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2" t="str">
        <f t="array" ref="U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2" t="str">
        <f t="array" ref="V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2" t="str">
        <f t="array" ref="W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2" t="str">
        <f t="array" ref="X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2" t="str">
        <f t="array" ref="Y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2" t="str" cm="1">
        <f t="array" ref="Z9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2" t="str">
        <f t="array" ref="AA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7" x14ac:dyDescent="0.2">
      <c r="A93" s="13" t="s">
        <v>208</v>
      </c>
      <c r="B93" t="s">
        <v>209</v>
      </c>
      <c r="D93" s="12">
        <v>3</v>
      </c>
      <c r="E93">
        <v>2220</v>
      </c>
      <c r="F93">
        <f>IF(OR(subjects[[#This Row],[isTitle]]=TRUE,LEFT(subjects[[#This Row],[group]],1)="9"),"",VALUE(MID(subjects[[#This Row],[code]],4,1))*100)</f>
        <v>200</v>
      </c>
      <c r="G93" t="s">
        <v>41</v>
      </c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 cm="1">
        <f t="array" ref="M9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3" t="str" cm="1">
        <f t="array" ref="N9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3" t="str" cm="1">
        <f t="array" ref="O9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3" t="str" cm="1">
        <f t="array" ref="P9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3" t="str" cm="1">
        <f t="array" ref="Q9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3" t="str" cm="1">
        <f t="array" ref="R9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3" t="str" cm="1">
        <f t="array" ref="S9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3" t="str" cm="1">
        <f t="array" ref="T9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3" t="str">
        <f t="array" ref="U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3" t="str">
        <f t="array" ref="V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3" t="str">
        <f t="array" ref="W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3" t="str">
        <f t="array" ref="X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3" t="str">
        <f t="array" ref="Y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3" t="str" cm="1">
        <f t="array" ref="Z9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3" t="str">
        <f t="array" ref="AA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7" x14ac:dyDescent="0.2">
      <c r="A94" s="13" t="s">
        <v>232</v>
      </c>
      <c r="B94" t="s">
        <v>264</v>
      </c>
      <c r="D94" s="12">
        <v>3</v>
      </c>
      <c r="E94">
        <v>2220</v>
      </c>
      <c r="F94">
        <f>IF(OR(subjects[[#This Row],[isTitle]]=TRUE,LEFT(subjects[[#This Row],[group]],1)="9"),"",VALUE(MID(subjects[[#This Row],[code]],4,1))*100)</f>
        <v>200</v>
      </c>
      <c r="G94" t="s">
        <v>41</v>
      </c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 cm="1">
        <f t="array" ref="M9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4" t="str" cm="1">
        <f t="array" ref="N9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4" t="str" cm="1">
        <f t="array" ref="O9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4" t="str" cm="1">
        <f t="array" ref="P9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4" t="str" cm="1">
        <f t="array" ref="Q9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4" t="str" cm="1">
        <f t="array" ref="R9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4" t="str" cm="1">
        <f t="array" ref="S9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4" t="str" cm="1">
        <f t="array" ref="T9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4" t="str">
        <f t="array" ref="U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4" t="str">
        <f t="array" ref="V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4" t="str">
        <f t="array" ref="W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4" t="str">
        <f t="array" ref="X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4" t="str">
        <f t="array" ref="Y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4" t="str" cm="1">
        <f t="array" ref="Z9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4" t="str">
        <f t="array" ref="AA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7" x14ac:dyDescent="0.2">
      <c r="A95" s="13" t="s">
        <v>233</v>
      </c>
      <c r="B95" t="s">
        <v>265</v>
      </c>
      <c r="D95" s="12">
        <v>3</v>
      </c>
      <c r="E95">
        <v>2220</v>
      </c>
      <c r="F95">
        <f>IF(OR(subjects[[#This Row],[isTitle]]=TRUE,LEFT(subjects[[#This Row],[group]],1)="9"),"",VALUE(MID(subjects[[#This Row],[code]],4,1))*100)</f>
        <v>300</v>
      </c>
      <c r="G95" t="s">
        <v>41</v>
      </c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 cm="1">
        <f t="array" ref="M9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5" t="str" cm="1">
        <f t="array" ref="N9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5" t="str" cm="1">
        <f t="array" ref="O9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5" t="str" cm="1">
        <f t="array" ref="P9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5" t="str" cm="1">
        <f t="array" ref="Q9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5" t="str" cm="1">
        <f t="array" ref="R9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5" t="str" cm="1">
        <f t="array" ref="S9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5" t="str" cm="1">
        <f t="array" ref="T9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5" t="str">
        <f t="array" ref="U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5" t="str">
        <f t="array" ref="V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5" t="str">
        <f t="array" ref="W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5" t="str">
        <f t="array" ref="X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5" t="str">
        <f t="array" ref="Y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5" t="str" cm="1">
        <f t="array" ref="Z9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5" t="str">
        <f t="array" ref="AA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7" x14ac:dyDescent="0.2">
      <c r="A96" s="13" t="s">
        <v>239</v>
      </c>
      <c r="B96" t="s">
        <v>271</v>
      </c>
      <c r="D96" s="12">
        <v>3</v>
      </c>
      <c r="E96">
        <v>2220</v>
      </c>
      <c r="F96">
        <f>IF(OR(subjects[[#This Row],[isTitle]]=TRUE,LEFT(subjects[[#This Row],[group]],1)="9"),"",VALUE(MID(subjects[[#This Row],[code]],4,1))*100)</f>
        <v>400</v>
      </c>
      <c r="G96" t="s">
        <v>41</v>
      </c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 cm="1">
        <f t="array" ref="M9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6" t="str" cm="1">
        <f t="array" ref="N9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6" t="str" cm="1">
        <f t="array" ref="O9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6" t="str" cm="1">
        <f t="array" ref="P9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6" t="str" cm="1">
        <f t="array" ref="Q9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6" t="str" cm="1">
        <f t="array" ref="R9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6" t="str" cm="1">
        <f t="array" ref="S9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6" t="str" cm="1">
        <f t="array" ref="T9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6" t="str">
        <f t="array" ref="U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6" t="str">
        <f t="array" ref="V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6" t="str">
        <f t="array" ref="W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6" t="str">
        <f t="array" ref="X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6" t="str">
        <f t="array" ref="Y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6" t="str" cm="1">
        <f t="array" ref="Z9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6" t="str">
        <f t="array" ref="AA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7" x14ac:dyDescent="0.2">
      <c r="A97" s="13" t="s">
        <v>351</v>
      </c>
      <c r="B97" t="s">
        <v>352</v>
      </c>
      <c r="D97" s="12">
        <v>3</v>
      </c>
      <c r="E97">
        <v>2220</v>
      </c>
      <c r="F97">
        <f>IF(OR(subjects[[#This Row],[isTitle]]=TRUE,LEFT(subjects[[#This Row],[group]],1)="9"),"",VALUE(MID(subjects[[#This Row],[code]],4,1))*100)</f>
        <v>300</v>
      </c>
      <c r="G97" t="s">
        <v>41</v>
      </c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 cm="1">
        <f t="array" ref="M9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7" t="str" cm="1">
        <f t="array" ref="N9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7" t="str" cm="1">
        <f t="array" ref="O9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7" t="str" cm="1">
        <f t="array" ref="P9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7" t="str" cm="1">
        <f t="array" ref="Q9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7" t="str" cm="1">
        <f t="array" ref="R9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7" t="str" cm="1">
        <f t="array" ref="S9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7" t="str" cm="1">
        <f t="array" ref="T9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7" t="str">
        <f t="array" ref="U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7" t="str">
        <f t="array" ref="V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7" t="str">
        <f t="array" ref="W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7" t="str">
        <f t="array" ref="X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7" t="str">
        <f t="array" ref="Y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7" t="str" cm="1">
        <f t="array" ref="Z9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7" t="str">
        <f t="array" ref="AA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7" x14ac:dyDescent="0.2">
      <c r="A98" s="13" t="s">
        <v>241</v>
      </c>
      <c r="B98" t="s">
        <v>273</v>
      </c>
      <c r="D98" s="12">
        <v>3</v>
      </c>
      <c r="E98">
        <v>2220</v>
      </c>
      <c r="F98">
        <f>IF(OR(subjects[[#This Row],[isTitle]]=TRUE,LEFT(subjects[[#This Row],[group]],1)="9"),"",VALUE(MID(subjects[[#This Row],[code]],4,1))*100)</f>
        <v>300</v>
      </c>
      <c r="G98" t="s">
        <v>41</v>
      </c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 cm="1">
        <f t="array" ref="M9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8" t="str" cm="1">
        <f t="array" ref="N9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8" t="str" cm="1">
        <f t="array" ref="O9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8" t="str" cm="1">
        <f t="array" ref="P9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8" t="str" cm="1">
        <f t="array" ref="Q9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8" t="str" cm="1">
        <f t="array" ref="R9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8" t="str" cm="1">
        <f t="array" ref="S9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8" t="str" cm="1">
        <f t="array" ref="T9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8" t="str">
        <f t="array" ref="U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8" t="str">
        <f t="array" ref="V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8" t="str">
        <f t="array" ref="W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8" t="str">
        <f t="array" ref="X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8" t="str">
        <f t="array" ref="Y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8" t="str" cm="1">
        <f t="array" ref="Z9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8" t="str">
        <f t="array" ref="AA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7" x14ac:dyDescent="0.2">
      <c r="A99" s="13" t="s">
        <v>242</v>
      </c>
      <c r="B99" t="s">
        <v>274</v>
      </c>
      <c r="D99" s="12">
        <v>3</v>
      </c>
      <c r="E99">
        <v>2220</v>
      </c>
      <c r="F99">
        <f>IF(OR(subjects[[#This Row],[isTitle]]=TRUE,LEFT(subjects[[#This Row],[group]],1)="9"),"",VALUE(MID(subjects[[#This Row],[code]],4,1))*100)</f>
        <v>300</v>
      </c>
      <c r="G99" t="s">
        <v>41</v>
      </c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 cm="1">
        <f t="array" ref="M9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9" t="str" cm="1">
        <f t="array" ref="N9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9" t="str" cm="1">
        <f t="array" ref="O9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99" t="str" cm="1">
        <f t="array" ref="P9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99" t="str" cm="1">
        <f t="array" ref="Q9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99" t="str" cm="1">
        <f t="array" ref="R9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99" t="str" cm="1">
        <f t="array" ref="S9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99" t="str" cm="1">
        <f t="array" ref="T9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99" t="str">
        <f t="array" ref="U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99" t="str">
        <f t="array" ref="V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99" t="str">
        <f t="array" ref="W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99" t="str">
        <f t="array" ref="X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99" t="str">
        <f t="array" ref="Y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99" t="str" cm="1">
        <f t="array" ref="Z9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99" t="str">
        <f t="array" ref="AA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7" x14ac:dyDescent="0.2">
      <c r="A100" s="13" t="s">
        <v>245</v>
      </c>
      <c r="B100" t="s">
        <v>277</v>
      </c>
      <c r="D100" s="12">
        <v>3</v>
      </c>
      <c r="E100">
        <v>2220</v>
      </c>
      <c r="F100">
        <f>IF(OR(subjects[[#This Row],[isTitle]]=TRUE,LEFT(subjects[[#This Row],[group]],1)="9"),"",VALUE(MID(subjects[[#This Row],[code]],4,1))*100)</f>
        <v>300</v>
      </c>
      <c r="G100" t="s">
        <v>41</v>
      </c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 cm="1">
        <f t="array" ref="M10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0" t="str" cm="1">
        <f t="array" ref="N10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0" t="str" cm="1">
        <f t="array" ref="O10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0" t="str" cm="1">
        <f t="array" ref="P10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0" t="str" cm="1">
        <f t="array" ref="Q10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0" t="str" cm="1">
        <f t="array" ref="R10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0" t="str" cm="1">
        <f t="array" ref="S10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0" t="str" cm="1">
        <f t="array" ref="T10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0" t="str">
        <f t="array" ref="U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0" t="str">
        <f t="array" ref="V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0" t="str">
        <f t="array" ref="W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0" t="str">
        <f t="array" ref="X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0" t="str">
        <f t="array" ref="Y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0" t="str" cm="1">
        <f t="array" ref="Z10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0" t="str">
        <f t="array" ref="AA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7" x14ac:dyDescent="0.2">
      <c r="A101" s="13" t="s">
        <v>353</v>
      </c>
      <c r="B101" t="s">
        <v>354</v>
      </c>
      <c r="D101" s="12">
        <v>3</v>
      </c>
      <c r="E101">
        <v>2220</v>
      </c>
      <c r="F101">
        <f>IF(OR(subjects[[#This Row],[isTitle]]=TRUE,LEFT(subjects[[#This Row],[group]],1)="9"),"",VALUE(MID(subjects[[#This Row],[code]],4,1))*100)</f>
        <v>400</v>
      </c>
      <c r="G101" t="s">
        <v>41</v>
      </c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 cm="1">
        <f t="array" ref="M10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1" t="str" cm="1">
        <f t="array" ref="N10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1" t="str" cm="1">
        <f t="array" ref="O10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1" t="str" cm="1">
        <f t="array" ref="P10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1" t="str" cm="1">
        <f t="array" ref="Q10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1" t="str" cm="1">
        <f t="array" ref="R10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1" t="str" cm="1">
        <f t="array" ref="S10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1" t="str" cm="1">
        <f t="array" ref="T10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1" t="str">
        <f t="array" ref="U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1" t="str">
        <f t="array" ref="V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1" t="str">
        <f t="array" ref="W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1" t="str">
        <f t="array" ref="X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1" t="str">
        <f t="array" ref="Y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1" t="str" cm="1">
        <f t="array" ref="Z10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1" t="str">
        <f t="array" ref="AA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7" x14ac:dyDescent="0.2">
      <c r="A102" s="13" t="s">
        <v>246</v>
      </c>
      <c r="B102" t="s">
        <v>278</v>
      </c>
      <c r="D102" s="12">
        <v>3</v>
      </c>
      <c r="E102">
        <v>2220</v>
      </c>
      <c r="F102">
        <f>IF(OR(subjects[[#This Row],[isTitle]]=TRUE,LEFT(subjects[[#This Row],[group]],1)="9"),"",VALUE(MID(subjects[[#This Row],[code]],4,1))*100)</f>
        <v>300</v>
      </c>
      <c r="G102" t="s">
        <v>41</v>
      </c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 cm="1">
        <f t="array" ref="M10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2" t="str" cm="1">
        <f t="array" ref="N10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2" t="str" cm="1">
        <f t="array" ref="O10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2" t="str" cm="1">
        <f t="array" ref="P10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2" t="str" cm="1">
        <f t="array" ref="Q10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2" t="str" cm="1">
        <f t="array" ref="R10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2" t="str" cm="1">
        <f t="array" ref="S10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2" t="str" cm="1">
        <f t="array" ref="T10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2" t="str">
        <f t="array" ref="U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2" t="str">
        <f t="array" ref="V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2" t="str">
        <f t="array" ref="W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2" t="str">
        <f t="array" ref="X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2" t="str">
        <f t="array" ref="Y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2" t="str" cm="1">
        <f t="array" ref="Z10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2" t="str">
        <f t="array" ref="AA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7" x14ac:dyDescent="0.2">
      <c r="A103" s="13" t="s">
        <v>247</v>
      </c>
      <c r="B103" t="s">
        <v>279</v>
      </c>
      <c r="D103" s="12">
        <v>3</v>
      </c>
      <c r="E103">
        <v>2220</v>
      </c>
      <c r="F103">
        <f>IF(OR(subjects[[#This Row],[isTitle]]=TRUE,LEFT(subjects[[#This Row],[group]],1)="9"),"",VALUE(MID(subjects[[#This Row],[code]],4,1))*100)</f>
        <v>400</v>
      </c>
      <c r="G103" t="s">
        <v>41</v>
      </c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 cm="1">
        <f t="array" ref="M10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3" t="str" cm="1">
        <f t="array" ref="N10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3" t="str" cm="1">
        <f t="array" ref="O10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3" t="str" cm="1">
        <f t="array" ref="P10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3" t="str" cm="1">
        <f t="array" ref="Q10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3" t="str" cm="1">
        <f t="array" ref="R10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3" t="str" cm="1">
        <f t="array" ref="S10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3" t="str" cm="1">
        <f t="array" ref="T10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3" t="str">
        <f t="array" ref="U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3" t="str">
        <f t="array" ref="V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3" t="str">
        <f t="array" ref="W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3" t="str">
        <f t="array" ref="X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3" t="str">
        <f t="array" ref="Y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3" t="str" cm="1">
        <f t="array" ref="Z10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3" t="str">
        <f t="array" ref="AA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7" x14ac:dyDescent="0.2">
      <c r="A104" s="13" t="s">
        <v>248</v>
      </c>
      <c r="B104" t="s">
        <v>355</v>
      </c>
      <c r="D104" s="12">
        <v>3</v>
      </c>
      <c r="E104">
        <v>2220</v>
      </c>
      <c r="F104">
        <f>IF(OR(subjects[[#This Row],[isTitle]]=TRUE,LEFT(subjects[[#This Row],[group]],1)="9"),"",VALUE(MID(subjects[[#This Row],[code]],4,1))*100)</f>
        <v>400</v>
      </c>
      <c r="G104" t="s">
        <v>41</v>
      </c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 cm="1">
        <f t="array" ref="M10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4" t="str" cm="1">
        <f t="array" ref="N10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4" t="str" cm="1">
        <f t="array" ref="O10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4" t="str" cm="1">
        <f t="array" ref="P10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4" t="str" cm="1">
        <f t="array" ref="Q10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4" t="str" cm="1">
        <f t="array" ref="R10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4" t="str" cm="1">
        <f t="array" ref="S10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4" t="str" cm="1">
        <f t="array" ref="T10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4" t="str">
        <f t="array" ref="U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4" t="str">
        <f t="array" ref="V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4" t="str">
        <f t="array" ref="W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4" t="str">
        <f t="array" ref="X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4" t="str">
        <f t="array" ref="Y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4" t="str" cm="1">
        <f t="array" ref="Z10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4" t="str">
        <f t="array" ref="AA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7" x14ac:dyDescent="0.2">
      <c r="A105" s="13" t="s">
        <v>244</v>
      </c>
      <c r="B105" t="s">
        <v>276</v>
      </c>
      <c r="D105" s="12">
        <v>3</v>
      </c>
      <c r="E105">
        <v>2220</v>
      </c>
      <c r="F105">
        <f>IF(OR(subjects[[#This Row],[isTitle]]=TRUE,LEFT(subjects[[#This Row],[group]],1)="9"),"",VALUE(MID(subjects[[#This Row],[code]],4,1))*100)</f>
        <v>400</v>
      </c>
      <c r="G105" t="s">
        <v>41</v>
      </c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 cm="1">
        <f t="array" ref="M10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5" t="str" cm="1">
        <f t="array" ref="N10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5" t="str" cm="1">
        <f t="array" ref="O10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5" t="str" cm="1">
        <f t="array" ref="P10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5" t="str" cm="1">
        <f t="array" ref="Q10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5" t="str" cm="1">
        <f t="array" ref="R10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5" t="str" cm="1">
        <f t="array" ref="S10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5" t="str" cm="1">
        <f t="array" ref="T10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5" t="str">
        <f t="array" ref="U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5" t="str">
        <f t="array" ref="V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5" t="str">
        <f t="array" ref="W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5" t="str">
        <f t="array" ref="X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5" t="str">
        <f t="array" ref="Y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5" t="str" cm="1">
        <f t="array" ref="Z10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5" t="str">
        <f t="array" ref="AA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7" x14ac:dyDescent="0.2">
      <c r="A106" s="1" t="s">
        <v>280</v>
      </c>
      <c r="B10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Minor (&gt;=15)</v>
      </c>
      <c r="C106" t="b">
        <v>1</v>
      </c>
      <c r="D106" t="str">
        <f>""</f>
        <v/>
      </c>
      <c r="E106">
        <v>2300</v>
      </c>
      <c r="F106" t="str">
        <f>IF(OR(subjects[[#This Row],[isTitle]]=TRUE,LEFT(subjects[[#This Row],[group]],1)="9"),"",VALUE(MID(subjects[[#This Row],[code]],4,1))*100)</f>
        <v/>
      </c>
      <c r="H106" t="str">
        <f>""</f>
        <v/>
      </c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 cm="1">
        <f t="array" ref="M10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6" t="str" cm="1">
        <f t="array" ref="N10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6" t="str" cm="1">
        <f t="array" ref="O10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6" t="str" cm="1">
        <f t="array" ref="P10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6" t="str" cm="1">
        <f t="array" ref="Q10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6" t="str" cm="1">
        <f t="array" ref="R10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6" t="str" cm="1">
        <f t="array" ref="S10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6" t="str" cm="1">
        <f t="array" ref="T10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6" t="str">
        <f t="array" ref="U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6" t="str">
        <f t="array" ref="V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6" t="str">
        <f t="array" ref="W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6" t="str">
        <f t="array" ref="X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6" t="str">
        <f t="array" ref="Y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6" t="str" cm="1">
        <f t="array" ref="Z10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6" t="str">
        <f t="array" ref="AA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7" x14ac:dyDescent="0.2">
      <c r="A107" t="s">
        <v>281</v>
      </c>
      <c r="B107" t="s">
        <v>286</v>
      </c>
      <c r="D107" s="12">
        <v>3</v>
      </c>
      <c r="E107">
        <v>2300</v>
      </c>
      <c r="H107" t="str">
        <f>""</f>
        <v/>
      </c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 cm="1">
        <f t="array" ref="M10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7" t="str" cm="1">
        <f t="array" ref="N10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7" t="str" cm="1">
        <f t="array" ref="O10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7" t="str" cm="1">
        <f t="array" ref="P10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7" t="str" cm="1">
        <f t="array" ref="Q10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7" t="str" cm="1">
        <f t="array" ref="R10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7" t="str" cm="1">
        <f t="array" ref="S10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7" t="str" cm="1">
        <f t="array" ref="T10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7" t="str">
        <f t="array" ref="U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7" t="str">
        <f t="array" ref="V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7" t="str">
        <f t="array" ref="W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7" t="str">
        <f t="array" ref="X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7" t="str">
        <f t="array" ref="Y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7" t="str" cm="1">
        <f t="array" ref="Z10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7" t="str">
        <f t="array" ref="AA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7" x14ac:dyDescent="0.2">
      <c r="A108" t="s">
        <v>282</v>
      </c>
      <c r="B108" t="s">
        <v>287</v>
      </c>
      <c r="D108" s="12">
        <v>3</v>
      </c>
      <c r="E108">
        <v>2300</v>
      </c>
      <c r="H108" t="str">
        <f>""</f>
        <v/>
      </c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 cm="1">
        <f t="array" ref="M10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8" t="str" cm="1">
        <f t="array" ref="N10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8" t="str" cm="1">
        <f t="array" ref="O10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8" t="str" cm="1">
        <f t="array" ref="P10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8" t="str" cm="1">
        <f t="array" ref="Q10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8" t="str" cm="1">
        <f t="array" ref="R10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8" t="str" cm="1">
        <f t="array" ref="S10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8" t="str" cm="1">
        <f t="array" ref="T10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8" t="str">
        <f t="array" ref="U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8" t="str">
        <f t="array" ref="V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8" t="str">
        <f t="array" ref="W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8" t="str">
        <f t="array" ref="X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8" t="str">
        <f t="array" ref="Y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8" t="str" cm="1">
        <f t="array" ref="Z10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8" t="str">
        <f t="array" ref="AA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7" x14ac:dyDescent="0.2">
      <c r="A109" t="s">
        <v>283</v>
      </c>
      <c r="B109" t="s">
        <v>288</v>
      </c>
      <c r="D109" s="12">
        <v>3</v>
      </c>
      <c r="E109">
        <v>2300</v>
      </c>
      <c r="H109" t="str">
        <f>""</f>
        <v/>
      </c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 cm="1">
        <f t="array" ref="M10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9" t="str" cm="1">
        <f t="array" ref="N10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9" t="str" cm="1">
        <f t="array" ref="O109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09" t="str" cm="1">
        <f t="array" ref="P109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09" t="str" cm="1">
        <f t="array" ref="Q109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09" t="str" cm="1">
        <f t="array" ref="R109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09" t="str" cm="1">
        <f t="array" ref="S109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09" t="str" cm="1">
        <f t="array" ref="T109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09" t="str">
        <f t="array" ref="U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09" t="str">
        <f t="array" ref="V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09" t="str">
        <f t="array" ref="W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09" t="str">
        <f t="array" ref="X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09" t="str">
        <f t="array" ref="Y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09" t="str" cm="1">
        <f t="array" ref="Z109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09" t="str">
        <f t="array" ref="AA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7" x14ac:dyDescent="0.2">
      <c r="A110" t="s">
        <v>284</v>
      </c>
      <c r="B110" t="s">
        <v>289</v>
      </c>
      <c r="D110" s="12">
        <v>3</v>
      </c>
      <c r="E110">
        <v>2300</v>
      </c>
      <c r="H110" t="str">
        <f>""</f>
        <v/>
      </c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 cm="1">
        <f t="array" ref="M1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0" t="str" cm="1">
        <f t="array" ref="N1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0" t="str" cm="1">
        <f t="array" ref="O110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0" t="str" cm="1">
        <f t="array" ref="P110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0" t="str" cm="1">
        <f t="array" ref="Q110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0" t="str" cm="1">
        <f t="array" ref="R110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0" t="str" cm="1">
        <f t="array" ref="S110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0" t="str" cm="1">
        <f t="array" ref="T110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0" t="str">
        <f t="array" ref="U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0" t="str">
        <f t="array" ref="V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0" t="str">
        <f t="array" ref="W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0" t="str">
        <f t="array" ref="X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0" t="str">
        <f t="array" ref="Y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0" t="str" cm="1">
        <f t="array" ref="Z110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0" t="str">
        <f t="array" ref="AA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7" x14ac:dyDescent="0.2">
      <c r="A111" t="s">
        <v>285</v>
      </c>
      <c r="B111" t="s">
        <v>290</v>
      </c>
      <c r="D111" s="12">
        <v>3</v>
      </c>
      <c r="E111">
        <v>2300</v>
      </c>
      <c r="H111" t="str">
        <f>""</f>
        <v/>
      </c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 cm="1">
        <f t="array" ref="M1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1" t="str" cm="1">
        <f t="array" ref="N1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1" t="str" cm="1">
        <f t="array" ref="O111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1" t="str" cm="1">
        <f t="array" ref="P111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1" t="str" cm="1">
        <f t="array" ref="Q111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1" t="str" cm="1">
        <f t="array" ref="R111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1" t="str" cm="1">
        <f t="array" ref="S111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1" t="str" cm="1">
        <f t="array" ref="T111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1" t="str">
        <f t="array" ref="U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1" t="str">
        <f t="array" ref="V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1" t="str">
        <f t="array" ref="W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1" t="str">
        <f t="array" ref="X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1" t="str">
        <f t="array" ref="Y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1" t="str" cm="1">
        <f t="array" ref="Z111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1" t="str">
        <f t="array" ref="AA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7" x14ac:dyDescent="0.2">
      <c r="A112" t="s">
        <v>132</v>
      </c>
      <c r="B11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112" t="b">
        <v>1</v>
      </c>
      <c r="D112" t="str">
        <f>""</f>
        <v/>
      </c>
      <c r="E112">
        <v>9000</v>
      </c>
      <c r="F112" t="str">
        <f>IF(OR(subjects[[#This Row],[isTitle]]=TRUE,LEFT(subjects[[#This Row],[group]],1)="9"),"",VALUE(MID(subjects[[#This Row],[code]],4,1))*100)</f>
        <v/>
      </c>
      <c r="G112" t="s">
        <v>107</v>
      </c>
      <c r="H112" t="str">
        <f>""</f>
        <v/>
      </c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 cm="1">
        <f t="array" ref="M1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2" t="str" cm="1">
        <f t="array" ref="N1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2" t="str" cm="1">
        <f t="array" ref="O112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2" t="str" cm="1">
        <f t="array" ref="P112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2" t="str" cm="1">
        <f t="array" ref="Q112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2" t="str" cm="1">
        <f t="array" ref="R112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2" t="str" cm="1">
        <f t="array" ref="S112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2" t="str" cm="1">
        <f t="array" ref="T112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2" t="str">
        <f t="array" ref="U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2" t="str">
        <f t="array" ref="V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2" t="str">
        <f t="array" ref="W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2" t="str">
        <f t="array" ref="X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2" t="str">
        <f t="array" ref="Y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2" t="str" cm="1">
        <f t="array" ref="Z112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2" t="str">
        <f t="array" ref="AA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1:27" x14ac:dyDescent="0.2">
      <c r="A113" t="s">
        <v>297</v>
      </c>
      <c r="B113" t="s">
        <v>48</v>
      </c>
      <c r="D113">
        <v>1</v>
      </c>
      <c r="E113">
        <v>9000</v>
      </c>
      <c r="G113" t="s">
        <v>107</v>
      </c>
      <c r="H113" t="str">
        <f>""</f>
        <v/>
      </c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 cm="1">
        <f t="array" ref="M1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3" t="str" cm="1">
        <f t="array" ref="N1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3" t="str" cm="1">
        <f t="array" ref="O113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3" t="str" cm="1">
        <f t="array" ref="P113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3" t="str" cm="1">
        <f t="array" ref="Q113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3" t="str" cm="1">
        <f t="array" ref="R113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3" t="str" cm="1">
        <f t="array" ref="S113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3" t="str" cm="1">
        <f t="array" ref="T113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3" t="str">
        <f t="array" ref="U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3" t="str">
        <f t="array" ref="V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3" t="str">
        <f t="array" ref="W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3" t="str">
        <f t="array" ref="X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3" t="str">
        <f t="array" ref="Y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3" t="str" cm="1">
        <f t="array" ref="Z113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3" t="str">
        <f t="array" ref="AA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1:27" x14ac:dyDescent="0.2">
      <c r="A114" t="s">
        <v>298</v>
      </c>
      <c r="B114" t="s">
        <v>49</v>
      </c>
      <c r="D114">
        <v>2</v>
      </c>
      <c r="E114">
        <v>9000</v>
      </c>
      <c r="G114" t="s">
        <v>107</v>
      </c>
      <c r="H114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 cm="1">
        <f t="array" ref="M1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4" t="str" cm="1">
        <f t="array" ref="N1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4" t="str" cm="1">
        <f t="array" ref="O114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4" t="str" cm="1">
        <f t="array" ref="P114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4" t="str" cm="1">
        <f t="array" ref="Q114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4" t="str" cm="1">
        <f t="array" ref="R114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4" t="str" cm="1">
        <f t="array" ref="S114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4" t="str" cm="1">
        <f t="array" ref="T114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4" t="str">
        <f t="array" ref="U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4" t="str">
        <f t="array" ref="V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4" t="str">
        <f t="array" ref="W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4" t="str">
        <f t="array" ref="X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4" t="str">
        <f t="array" ref="Y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4" t="str" cm="1">
        <f t="array" ref="Z114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4" t="str">
        <f t="array" ref="AA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1:27" x14ac:dyDescent="0.2">
      <c r="A115" t="s">
        <v>299</v>
      </c>
      <c r="B115" t="s">
        <v>50</v>
      </c>
      <c r="D115">
        <v>3</v>
      </c>
      <c r="E115">
        <v>9000</v>
      </c>
      <c r="G115" t="s">
        <v>107</v>
      </c>
      <c r="H115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 cm="1">
        <f t="array" ref="M1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5" t="str" cm="1">
        <f t="array" ref="N1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5" t="str" cm="1">
        <f t="array" ref="O115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5" t="str" cm="1">
        <f t="array" ref="P115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5" t="str" cm="1">
        <f t="array" ref="Q115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5" t="str" cm="1">
        <f t="array" ref="R115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5" t="str" cm="1">
        <f t="array" ref="S115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5" t="str" cm="1">
        <f t="array" ref="T115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5" t="str">
        <f t="array" ref="U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5" t="str">
        <f t="array" ref="V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5" t="str">
        <f t="array" ref="W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5" t="str">
        <f t="array" ref="X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5" t="str">
        <f t="array" ref="Y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5" t="str" cm="1">
        <f t="array" ref="Z115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5" t="str">
        <f t="array" ref="AA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1:27" x14ac:dyDescent="0.2">
      <c r="A116" t="s">
        <v>300</v>
      </c>
      <c r="B116" t="s">
        <v>51</v>
      </c>
      <c r="D116">
        <v>4</v>
      </c>
      <c r="E116">
        <v>9000</v>
      </c>
      <c r="G116" t="s">
        <v>107</v>
      </c>
      <c r="H116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 cm="1">
        <f t="array" ref="M1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6" t="str" cm="1">
        <f t="array" ref="N1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6" t="str" cm="1">
        <f t="array" ref="O116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6" t="str" cm="1">
        <f t="array" ref="P116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6" t="str" cm="1">
        <f t="array" ref="Q116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6" t="str" cm="1">
        <f t="array" ref="R116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6" t="str" cm="1">
        <f t="array" ref="S116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6" t="str" cm="1">
        <f t="array" ref="T116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6" t="str">
        <f t="array" ref="U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6" t="str">
        <f t="array" ref="V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6" t="str">
        <f t="array" ref="W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6" t="str">
        <f t="array" ref="X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6" t="str">
        <f t="array" ref="Y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6" t="str" cm="1">
        <f t="array" ref="Z116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6" t="str">
        <f t="array" ref="AA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1:27" x14ac:dyDescent="0.2">
      <c r="A117" t="s">
        <v>301</v>
      </c>
      <c r="B117" t="s">
        <v>52</v>
      </c>
      <c r="D117">
        <v>5</v>
      </c>
      <c r="E117">
        <v>9000</v>
      </c>
      <c r="G117" t="s">
        <v>107</v>
      </c>
      <c r="H117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 cm="1">
        <f t="array" ref="M1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7" t="str" cm="1">
        <f t="array" ref="N1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7" t="str" cm="1">
        <f t="array" ref="O117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7" t="str" cm="1">
        <f t="array" ref="P117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7" t="str" cm="1">
        <f t="array" ref="Q117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7" t="str" cm="1">
        <f t="array" ref="R117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7" t="str" cm="1">
        <f t="array" ref="S117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7" t="str" cm="1">
        <f t="array" ref="T117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7" t="str">
        <f t="array" ref="U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7" t="str">
        <f t="array" ref="V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7" t="str">
        <f t="array" ref="W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7" t="str">
        <f t="array" ref="X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7" t="str">
        <f t="array" ref="Y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7" t="str" cm="1">
        <f t="array" ref="Z117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7" t="str">
        <f t="array" ref="AA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1:27" x14ac:dyDescent="0.2">
      <c r="A118" t="s">
        <v>302</v>
      </c>
      <c r="B118" t="s">
        <v>53</v>
      </c>
      <c r="D118">
        <v>6</v>
      </c>
      <c r="E118">
        <v>9000</v>
      </c>
      <c r="G118" t="s">
        <v>107</v>
      </c>
      <c r="H118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 cm="1">
        <f t="array" ref="M1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8" t="str" cm="1">
        <f t="array" ref="N1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8" t="str" cm="1">
        <f t="array" ref="O118">IFERROR(INDEX(subjects[code],SMALL(IF((subjects[group]&gt;=VALUE(subjectsGroups[[#Headers],[1200]]))*(subjects[group]&lt;VALUE(subjectsGroups[[#Headers],[1200]])+VALUE("1"&amp;REPT("0",LEN(subjectsGroups[[#Headers],[1200]])-LEN(SUBSTITUTE(subjectsGroups[[#Headers],[1200]],"0","")))))*(subjects[credit]&lt;&gt;"")&gt;0,ROW(subjects[code])-ROW(subjects[[#Headers],[code]]),99999),ROW()-ROW(subjectsGroups[[#Headers],[1200]]))),"")</f>
        <v/>
      </c>
      <c r="P118" t="str" cm="1">
        <f t="array" ref="P118">IFERROR(INDEX(subjects[code],SMALL(IF((subjects[group]&gt;=VALUE(subjectsGroups[[#Headers],[1210]]))*(subjects[group]&lt;VALUE(subjectsGroups[[#Headers],[1210]])+VALUE("1"&amp;REPT("0",LEN(subjectsGroups[[#Headers],[1210]])-LEN(SUBSTITUTE(subjectsGroups[[#Headers],[1210]],"0","")))))*(subjects[credit]&lt;&gt;"")&gt;0,ROW(subjects[code])-ROW(subjects[[#Headers],[code]]),99999),ROW()-ROW(subjectsGroups[[#Headers],[1210]]))),"")</f>
        <v/>
      </c>
      <c r="Q118" t="str" cm="1">
        <f t="array" ref="Q118">IFERROR(INDEX(subjects[code],SMALL(IF((subjects[group]&gt;=VALUE(subjectsGroups[[#Headers],[1220]]))*(subjects[group]&lt;VALUE(subjectsGroups[[#Headers],[1220]])+VALUE("1"&amp;REPT("0",LEN(subjectsGroups[[#Headers],[1220]])-LEN(SUBSTITUTE(subjectsGroups[[#Headers],[1220]],"0","")))))*(subjects[credit]&lt;&gt;"")&gt;0,ROW(subjects[code])-ROW(subjects[[#Headers],[code]]),99999),ROW()-ROW(subjectsGroups[[#Headers],[1220]]))),"")</f>
        <v/>
      </c>
      <c r="R118" t="str" cm="1">
        <f t="array" ref="R118">IFERROR(INDEX(subjects[code],SMALL(IF((subjects[group]&gt;=VALUE(subjectsGroups[[#Headers],[1300]]))*(subjects[group]&lt;VALUE(subjectsGroups[[#Headers],[1300]])+VALUE("1"&amp;REPT("0",LEN(subjectsGroups[[#Headers],[1300]])-LEN(SUBSTITUTE(subjectsGroups[[#Headers],[1300]],"0","")))))*(subjects[credit]&lt;&gt;"")&gt;0,ROW(subjects[code])-ROW(subjects[[#Headers],[code]]),99999),ROW()-ROW(subjectsGroups[[#Headers],[1300]]))),"")</f>
        <v/>
      </c>
      <c r="S118" t="str" cm="1">
        <f t="array" ref="S118">IFERROR(INDEX(subjects[code],SMALL(IF((subjects[group]&gt;=VALUE(subjectsGroups[[#Headers],[1310]]))*(subjects[group]&lt;VALUE(subjectsGroups[[#Headers],[1310]])+VALUE("1"&amp;REPT("0",LEN(subjectsGroups[[#Headers],[1310]])-LEN(SUBSTITUTE(subjectsGroups[[#Headers],[1310]],"0","")))))*(subjects[credit]&lt;&gt;"")&gt;0,ROW(subjects[code])-ROW(subjects[[#Headers],[code]]),99999),ROW()-ROW(subjectsGroups[[#Headers],[1310]]))),"")</f>
        <v/>
      </c>
      <c r="T118" t="str" cm="1">
        <f t="array" ref="T118">IFERROR(INDEX(subjects[code],SMALL(IF((subjects[group]&gt;=VALUE(subjectsGroups[[#Headers],[1320]]))*(subjects[group]&lt;VALUE(subjectsGroups[[#Headers],[1320]])+VALUE("1"&amp;REPT("0",LEN(subjectsGroups[[#Headers],[1320]])-LEN(SUBSTITUTE(subjectsGroups[[#Headers],[1320]],"0","")))))*(subjects[credit]&lt;&gt;"")&gt;0,ROW(subjects[code])-ROW(subjects[[#Headers],[code]]),99999),ROW()-ROW(subjectsGroups[[#Headers],[1320]]))),"")</f>
        <v/>
      </c>
      <c r="U118" t="str">
        <f t="array" ref="U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V118" t="str">
        <f t="array" ref="V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W118" t="str">
        <f t="array" ref="W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X118" t="str">
        <f t="array" ref="X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Y118" t="str">
        <f t="array" ref="Y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Z118" t="str" cm="1">
        <f t="array" ref="Z118">IFERROR(INDEX(subjects[code],SMALL(IF((subjects[group]&gt;=VALUE(subjectsGroups[[#Headers],[2300]]))*(subjects[group]&lt;VALUE(subjectsGroups[[#Headers],[2300]])+VALUE("1"&amp;REPT("0",LEN(subjectsGroups[[#Headers],[2300]])-LEN(SUBSTITUTE(subjectsGroups[[#Headers],[2300]],"0","")))))*(subjects[credit]&lt;&gt;"")&gt;0,ROW(subjects[code])-ROW(subjects[[#Headers],[code]]),99999),ROW()-ROW(subjectsGroups[[#Headers],[2300]]))),"")</f>
        <v/>
      </c>
      <c r="AA118" t="str">
        <f t="array" ref="AA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2" spans="1:27" x14ac:dyDescent="0.2">
      <c r="H122" t="str">
        <f>""</f>
        <v/>
      </c>
    </row>
    <row r="123" spans="1:27" x14ac:dyDescent="0.2">
      <c r="H123" t="str">
        <f>""</f>
        <v/>
      </c>
    </row>
    <row r="124" spans="1:27" x14ac:dyDescent="0.2">
      <c r="H124" t="str">
        <f>""</f>
        <v/>
      </c>
    </row>
    <row r="125" spans="1:27" x14ac:dyDescent="0.2">
      <c r="H125" t="str">
        <f>""</f>
        <v/>
      </c>
    </row>
    <row r="126" spans="1:27" x14ac:dyDescent="0.2">
      <c r="H126" t="str">
        <f>""</f>
        <v/>
      </c>
    </row>
  </sheetData>
  <sheetProtection algorithmName="SHA-512" hashValue="uSyShhg2Ob21OZq1LqgKXFSY/Ec41Jejt/WxVdpPoEyloADLm1hHvkzwL6qGldq1n7n8Wr3AwnhfEPlAT+SK5Q==" saltValue="c4dHnEMqO39OjaI5zO01cQ==" spinCount="100000" sheet="1" objects="1" scenarios="1"/>
  <phoneticPr fontId="3" type="noConversion"/>
  <dataValidations count="3">
    <dataValidation type="list" allowBlank="1" showInputMessage="1" showErrorMessage="1" sqref="H23 H2:H11 H16:H17 H25:H27 H122:H126 H36:H118" xr:uid="{8CC44D03-18EC-47E2-A718-F0160D57B4B1}">
      <formula1>plans_list</formula1>
    </dataValidation>
    <dataValidation type="list" allowBlank="1" showInputMessage="1" showErrorMessage="1" sqref="E122:E126 E2:E118" xr:uid="{2450FB84-2CDF-459C-8D8C-FA147D3A0265}">
      <formula1>groups_code</formula1>
    </dataValidation>
    <dataValidation type="list" allowBlank="1" showInputMessage="1" showErrorMessage="1" sqref="G122:G126 G2:G118" xr:uid="{934FAFE5-9CD6-46A1-8808-69609691D338}">
      <formula1>gradeTypes_type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8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4" hidden="1" x14ac:dyDescent="0.2">
      <c r="A1" t="s">
        <v>11</v>
      </c>
      <c r="B1" t="s">
        <v>0</v>
      </c>
      <c r="C1" t="s">
        <v>139</v>
      </c>
      <c r="D1" t="s">
        <v>133</v>
      </c>
    </row>
    <row r="2" spans="1:4" x14ac:dyDescent="0.2">
      <c r="A2">
        <v>1000</v>
      </c>
      <c r="B2" t="s">
        <v>13</v>
      </c>
      <c r="C2">
        <v>32</v>
      </c>
      <c r="D2">
        <v>32</v>
      </c>
    </row>
    <row r="3" spans="1:4" x14ac:dyDescent="0.2">
      <c r="A3">
        <v>1100</v>
      </c>
      <c r="B3" t="s">
        <v>113</v>
      </c>
      <c r="C3">
        <v>18</v>
      </c>
      <c r="D3">
        <v>18</v>
      </c>
    </row>
    <row r="4" spans="1:4" x14ac:dyDescent="0.2">
      <c r="A4">
        <v>1110</v>
      </c>
      <c r="B4" t="s">
        <v>306</v>
      </c>
      <c r="C4">
        <v>15</v>
      </c>
      <c r="D4">
        <v>15</v>
      </c>
    </row>
    <row r="5" spans="1:4" x14ac:dyDescent="0.2">
      <c r="A5">
        <v>1120</v>
      </c>
      <c r="B5" t="s">
        <v>307</v>
      </c>
      <c r="C5">
        <v>3</v>
      </c>
      <c r="D5">
        <v>3</v>
      </c>
    </row>
    <row r="6" spans="1:4" x14ac:dyDescent="0.2">
      <c r="A6">
        <v>1200</v>
      </c>
      <c r="B6" t="s">
        <v>124</v>
      </c>
      <c r="C6">
        <v>9</v>
      </c>
      <c r="D6">
        <v>9</v>
      </c>
    </row>
    <row r="7" spans="1:4" x14ac:dyDescent="0.2">
      <c r="A7">
        <v>1210</v>
      </c>
      <c r="B7" t="s">
        <v>170</v>
      </c>
      <c r="C7">
        <v>6</v>
      </c>
      <c r="D7">
        <v>6</v>
      </c>
    </row>
    <row r="8" spans="1:4" x14ac:dyDescent="0.2">
      <c r="A8">
        <v>1220</v>
      </c>
      <c r="B8" t="s">
        <v>171</v>
      </c>
      <c r="C8">
        <v>3</v>
      </c>
      <c r="D8">
        <v>3</v>
      </c>
    </row>
    <row r="9" spans="1:4" x14ac:dyDescent="0.2">
      <c r="A9">
        <v>1300</v>
      </c>
      <c r="B9" t="s">
        <v>116</v>
      </c>
      <c r="C9">
        <v>5</v>
      </c>
      <c r="D9">
        <v>5</v>
      </c>
    </row>
    <row r="10" spans="1:4" x14ac:dyDescent="0.2">
      <c r="A10">
        <v>1310</v>
      </c>
      <c r="B10" t="s">
        <v>141</v>
      </c>
      <c r="C10">
        <v>3</v>
      </c>
      <c r="D10">
        <v>3</v>
      </c>
    </row>
    <row r="11" spans="1:4" x14ac:dyDescent="0.2">
      <c r="A11">
        <v>1320</v>
      </c>
      <c r="B11" t="s">
        <v>142</v>
      </c>
      <c r="C11">
        <v>2</v>
      </c>
      <c r="D11">
        <v>2</v>
      </c>
    </row>
    <row r="12" spans="1:4" x14ac:dyDescent="0.2">
      <c r="A12">
        <v>2000</v>
      </c>
      <c r="B12" t="s">
        <v>21</v>
      </c>
      <c r="C12">
        <v>96</v>
      </c>
      <c r="D12">
        <v>96</v>
      </c>
    </row>
    <row r="13" spans="1:4" x14ac:dyDescent="0.2">
      <c r="A13">
        <v>2100</v>
      </c>
      <c r="B13" t="s">
        <v>23</v>
      </c>
      <c r="C13">
        <v>18</v>
      </c>
      <c r="D13">
        <v>18</v>
      </c>
    </row>
    <row r="14" spans="1:4" x14ac:dyDescent="0.2">
      <c r="A14">
        <v>2200</v>
      </c>
      <c r="B14" t="s">
        <v>172</v>
      </c>
      <c r="C14">
        <v>63</v>
      </c>
      <c r="D14">
        <v>63</v>
      </c>
    </row>
    <row r="15" spans="1:4" x14ac:dyDescent="0.2">
      <c r="A15">
        <v>2210</v>
      </c>
      <c r="B15" t="s">
        <v>143</v>
      </c>
      <c r="C15">
        <v>45</v>
      </c>
      <c r="D15">
        <v>45</v>
      </c>
    </row>
    <row r="16" spans="1:4" x14ac:dyDescent="0.2">
      <c r="A16">
        <v>2220</v>
      </c>
      <c r="B16" t="s">
        <v>24</v>
      </c>
      <c r="C16">
        <v>18</v>
      </c>
      <c r="D16">
        <v>18</v>
      </c>
    </row>
    <row r="17" spans="1:4" x14ac:dyDescent="0.2">
      <c r="A17">
        <v>2300</v>
      </c>
      <c r="B17" t="s">
        <v>173</v>
      </c>
      <c r="C17">
        <v>15</v>
      </c>
      <c r="D17">
        <v>15</v>
      </c>
    </row>
    <row r="18" spans="1:4" x14ac:dyDescent="0.2">
      <c r="A18">
        <v>9000</v>
      </c>
      <c r="B18" t="s">
        <v>25</v>
      </c>
      <c r="C18">
        <v>6</v>
      </c>
      <c r="D18">
        <v>6</v>
      </c>
    </row>
  </sheetData>
  <sheetProtection algorithmName="SHA-512" hashValue="QzSTL2Zxc994SAymc5cfIukmj/pVb377fP87ufABrIRmUdg0gx05IwCEfmdH3MbBAdM7Sr5ZKP5HFJl71eCl9w==" saltValue="cLRQmEa6PJP/mBAxq8OCv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26</v>
      </c>
      <c r="B1" t="s">
        <v>27</v>
      </c>
      <c r="C1" t="s">
        <v>2</v>
      </c>
      <c r="D1" t="s">
        <v>8</v>
      </c>
      <c r="E1" t="s">
        <v>45</v>
      </c>
      <c r="F1" t="s">
        <v>28</v>
      </c>
      <c r="J1" t="s">
        <v>109</v>
      </c>
      <c r="K1" t="s">
        <v>41</v>
      </c>
      <c r="L1" t="s">
        <v>42</v>
      </c>
    </row>
    <row r="2" spans="1:12" x14ac:dyDescent="0.2">
      <c r="A2" t="s">
        <v>29</v>
      </c>
      <c r="B2">
        <v>4</v>
      </c>
      <c r="C2" t="s">
        <v>41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31</v>
      </c>
      <c r="B3">
        <v>3</v>
      </c>
      <c r="C3" t="s">
        <v>41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30</v>
      </c>
      <c r="B4">
        <v>3.5</v>
      </c>
      <c r="C4" t="s">
        <v>41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33</v>
      </c>
      <c r="B5">
        <v>2</v>
      </c>
      <c r="C5" t="s">
        <v>41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32</v>
      </c>
      <c r="B6">
        <v>2.5</v>
      </c>
      <c r="C6" t="s">
        <v>41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35</v>
      </c>
      <c r="B7">
        <v>1</v>
      </c>
      <c r="C7" t="s">
        <v>41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34</v>
      </c>
      <c r="B8">
        <v>1.5</v>
      </c>
      <c r="C8" t="s">
        <v>41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36</v>
      </c>
      <c r="B9">
        <v>0</v>
      </c>
      <c r="C9" t="s">
        <v>41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37</v>
      </c>
      <c r="C10" t="s">
        <v>42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38</v>
      </c>
      <c r="C11" t="s">
        <v>42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39</v>
      </c>
      <c r="C12" t="s">
        <v>107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40</v>
      </c>
      <c r="C13" t="s">
        <v>107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89</v>
      </c>
      <c r="C14" t="s">
        <v>107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90</v>
      </c>
      <c r="B15">
        <v>4</v>
      </c>
      <c r="C15" t="s">
        <v>41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91</v>
      </c>
      <c r="B16">
        <v>3</v>
      </c>
      <c r="C16" t="s">
        <v>41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92</v>
      </c>
      <c r="B17">
        <v>3.5</v>
      </c>
      <c r="C17" t="s">
        <v>41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93</v>
      </c>
      <c r="B18">
        <v>2</v>
      </c>
      <c r="C18" t="s">
        <v>41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94</v>
      </c>
      <c r="B19">
        <v>2.5</v>
      </c>
      <c r="C19" t="s">
        <v>41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95</v>
      </c>
      <c r="B20">
        <v>1</v>
      </c>
      <c r="C20" t="s">
        <v>41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96</v>
      </c>
      <c r="B21">
        <v>1.5</v>
      </c>
      <c r="C21" t="s">
        <v>41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97</v>
      </c>
      <c r="B22">
        <v>0</v>
      </c>
      <c r="C22" t="s">
        <v>41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98</v>
      </c>
      <c r="C23" t="s">
        <v>42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99</v>
      </c>
      <c r="C24" t="s">
        <v>42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32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106</v>
      </c>
    </row>
    <row r="3" spans="1:2" x14ac:dyDescent="0.2">
      <c r="A3" t="s">
        <v>41</v>
      </c>
      <c r="B3" t="s">
        <v>46</v>
      </c>
    </row>
    <row r="4" spans="1:2" x14ac:dyDescent="0.2">
      <c r="A4" t="s">
        <v>42</v>
      </c>
      <c r="B4" t="s">
        <v>47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23.875" bestFit="1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138</v>
      </c>
    </row>
    <row r="3" spans="1:2" x14ac:dyDescent="0.2">
      <c r="A3" t="s">
        <v>134</v>
      </c>
      <c r="B3" t="s">
        <v>136</v>
      </c>
    </row>
    <row r="4" spans="1:2" x14ac:dyDescent="0.2">
      <c r="A4" t="s">
        <v>135</v>
      </c>
      <c r="B4" t="s">
        <v>137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4" sqref="B4"/>
    </sheetView>
  </sheetViews>
  <sheetFormatPr defaultRowHeight="14.25" x14ac:dyDescent="0.2"/>
  <cols>
    <col min="3" max="3" width="10.75" bestFit="1" customWidth="1"/>
    <col min="4" max="4" width="79.75" bestFit="1" customWidth="1"/>
  </cols>
  <sheetData>
    <row r="2" spans="2:4" x14ac:dyDescent="0.2">
      <c r="B2" s="2" t="s">
        <v>4</v>
      </c>
      <c r="C2" s="2" t="s">
        <v>6</v>
      </c>
      <c r="D2" s="2" t="s">
        <v>7</v>
      </c>
    </row>
    <row r="3" spans="2:4" x14ac:dyDescent="0.2">
      <c r="B3" s="1" t="s">
        <v>5</v>
      </c>
      <c r="C3" s="25">
        <v>45125</v>
      </c>
      <c r="D3" t="s">
        <v>303</v>
      </c>
    </row>
    <row r="4" spans="2:4" x14ac:dyDescent="0.2">
      <c r="B4" t="s">
        <v>304</v>
      </c>
      <c r="C4" s="25">
        <v>45473</v>
      </c>
      <c r="D4" t="s">
        <v>305</v>
      </c>
    </row>
    <row r="5" spans="2:4" x14ac:dyDescent="0.2">
      <c r="C5" s="26"/>
    </row>
    <row r="6" spans="2:4" x14ac:dyDescent="0.2">
      <c r="D6" s="1"/>
    </row>
    <row r="7" spans="2:4" x14ac:dyDescent="0.2">
      <c r="C7" s="26"/>
    </row>
    <row r="9" spans="2:4" x14ac:dyDescent="0.2">
      <c r="C9" s="11" t="s">
        <v>164</v>
      </c>
      <c r="D9" s="2" t="s">
        <v>165</v>
      </c>
    </row>
    <row r="10" spans="2:4" x14ac:dyDescent="0.2">
      <c r="C10" s="2"/>
      <c r="D10" s="2" t="s">
        <v>166</v>
      </c>
    </row>
    <row r="12" spans="2:4" x14ac:dyDescent="0.2">
      <c r="C12" s="11" t="s">
        <v>167</v>
      </c>
      <c r="D12" s="2" t="s">
        <v>168</v>
      </c>
    </row>
    <row r="13" spans="2:4" x14ac:dyDescent="0.2">
      <c r="D13" s="2" t="s">
        <v>169</v>
      </c>
    </row>
  </sheetData>
  <sheetProtection algorithmName="SHA-512" hashValue="VkRvyo93RAsTqFA8kBkAQJ/nz3xbLBHPTJ0rFSe00VEdZhlaZ/w48aF1+xJ/DIJkI1I8Xs4xWr2HxdyamBiGng==" saltValue="Z9BX3pnFz4n1fTAFftyFx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JIRAPONG YOPANUTSAK</cp:lastModifiedBy>
  <dcterms:created xsi:type="dcterms:W3CDTF">2022-06-21T17:39:03Z</dcterms:created>
  <dcterms:modified xsi:type="dcterms:W3CDTF">2024-07-01T04:42:23Z</dcterms:modified>
</cp:coreProperties>
</file>